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Hoja3!$A$1:$T$293</definedName>
  </definedNames>
  <calcPr calcId="125725"/>
</workbook>
</file>

<file path=xl/calcChain.xml><?xml version="1.0" encoding="utf-8"?>
<calcChain xmlns="http://schemas.openxmlformats.org/spreadsheetml/2006/main">
  <c r="A9" i="4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8"/>
  <c r="A7"/>
  <c r="G267" l="1"/>
  <c r="H267"/>
  <c r="N152"/>
  <c r="M152"/>
  <c r="L152"/>
  <c r="K152"/>
  <c r="J152"/>
  <c r="J106"/>
  <c r="K106"/>
  <c r="L106"/>
  <c r="M106"/>
  <c r="N106"/>
  <c r="J209"/>
  <c r="K209"/>
  <c r="L209"/>
  <c r="M209"/>
  <c r="N209"/>
  <c r="J178"/>
  <c r="K178"/>
  <c r="L178"/>
  <c r="M178"/>
  <c r="N178"/>
  <c r="J151"/>
  <c r="K151"/>
  <c r="L151"/>
  <c r="M151"/>
  <c r="N151"/>
  <c r="J208"/>
  <c r="K208"/>
  <c r="L208"/>
  <c r="M208"/>
  <c r="N208"/>
  <c r="J207"/>
  <c r="K207"/>
  <c r="L207"/>
  <c r="M207"/>
  <c r="N207"/>
  <c r="J206"/>
  <c r="K206"/>
  <c r="L206"/>
  <c r="M206"/>
  <c r="N206"/>
  <c r="J177"/>
  <c r="K177"/>
  <c r="L177"/>
  <c r="M177"/>
  <c r="N177"/>
  <c r="N205"/>
  <c r="M205"/>
  <c r="L205"/>
  <c r="K205"/>
  <c r="J205"/>
  <c r="J204"/>
  <c r="K204"/>
  <c r="L204"/>
  <c r="M204"/>
  <c r="N204"/>
  <c r="J150"/>
  <c r="K150"/>
  <c r="L150"/>
  <c r="M150"/>
  <c r="N150"/>
  <c r="N217"/>
  <c r="M217"/>
  <c r="L217"/>
  <c r="K217"/>
  <c r="J217"/>
  <c r="J216"/>
  <c r="K216"/>
  <c r="L216"/>
  <c r="M216"/>
  <c r="N216"/>
  <c r="J232"/>
  <c r="K232"/>
  <c r="L232"/>
  <c r="M232"/>
  <c r="N232"/>
  <c r="J215"/>
  <c r="K215"/>
  <c r="L215"/>
  <c r="M215"/>
  <c r="N215"/>
  <c r="J203"/>
  <c r="K203"/>
  <c r="L203"/>
  <c r="M203"/>
  <c r="N203"/>
  <c r="J202"/>
  <c r="K202"/>
  <c r="L202"/>
  <c r="M202"/>
  <c r="N202"/>
  <c r="J149"/>
  <c r="K149"/>
  <c r="L149"/>
  <c r="M149"/>
  <c r="N149"/>
  <c r="J148"/>
  <c r="K148"/>
  <c r="L148"/>
  <c r="M148"/>
  <c r="N148"/>
  <c r="J124"/>
  <c r="K124"/>
  <c r="L124"/>
  <c r="M124"/>
  <c r="N124"/>
  <c r="J265"/>
  <c r="K265"/>
  <c r="L265"/>
  <c r="P265" s="1"/>
  <c r="M265"/>
  <c r="N265"/>
  <c r="J67"/>
  <c r="K67"/>
  <c r="L67"/>
  <c r="M67"/>
  <c r="N67"/>
  <c r="J105"/>
  <c r="K105"/>
  <c r="L105"/>
  <c r="M105"/>
  <c r="N105"/>
  <c r="Q203" l="1"/>
  <c r="S203" s="1"/>
  <c r="Q208"/>
  <c r="S208" s="1"/>
  <c r="P150"/>
  <c r="P208"/>
  <c r="Q152"/>
  <c r="S152" s="1"/>
  <c r="R150"/>
  <c r="Q106"/>
  <c r="S106" s="1"/>
  <c r="Q149"/>
  <c r="S149" s="1"/>
  <c r="Q150"/>
  <c r="S150" s="1"/>
  <c r="Q206"/>
  <c r="S206" s="1"/>
  <c r="P207"/>
  <c r="P152"/>
  <c r="Q207"/>
  <c r="S207" s="1"/>
  <c r="R208"/>
  <c r="P106"/>
  <c r="R152"/>
  <c r="P206"/>
  <c r="Q178"/>
  <c r="S178" s="1"/>
  <c r="R106"/>
  <c r="P204"/>
  <c r="P151"/>
  <c r="P232"/>
  <c r="P217"/>
  <c r="R217"/>
  <c r="R204"/>
  <c r="P205"/>
  <c r="R205"/>
  <c r="R151"/>
  <c r="P209"/>
  <c r="R209"/>
  <c r="R105"/>
  <c r="Q217"/>
  <c r="S217" s="1"/>
  <c r="Q204"/>
  <c r="S204" s="1"/>
  <c r="Q205"/>
  <c r="S205" s="1"/>
  <c r="R206"/>
  <c r="R207"/>
  <c r="Q151"/>
  <c r="S151" s="1"/>
  <c r="Q209"/>
  <c r="S209" s="1"/>
  <c r="P178"/>
  <c r="R178"/>
  <c r="P177"/>
  <c r="Q177"/>
  <c r="S177" s="1"/>
  <c r="R177"/>
  <c r="Q215"/>
  <c r="S215" s="1"/>
  <c r="P202"/>
  <c r="R265"/>
  <c r="R232"/>
  <c r="P105"/>
  <c r="R67"/>
  <c r="R148"/>
  <c r="P215"/>
  <c r="Q105"/>
  <c r="S105" s="1"/>
  <c r="P203"/>
  <c r="Q232"/>
  <c r="S232" s="1"/>
  <c r="R216"/>
  <c r="P67"/>
  <c r="P124"/>
  <c r="P148"/>
  <c r="P216"/>
  <c r="R124"/>
  <c r="R202"/>
  <c r="Q265"/>
  <c r="S265" s="1"/>
  <c r="Q124"/>
  <c r="S124" s="1"/>
  <c r="P149"/>
  <c r="R203"/>
  <c r="Q67"/>
  <c r="S67" s="1"/>
  <c r="Q148"/>
  <c r="S148" s="1"/>
  <c r="R149"/>
  <c r="Q202"/>
  <c r="S202" s="1"/>
  <c r="R215"/>
  <c r="Q216"/>
  <c r="S216" s="1"/>
  <c r="I267"/>
  <c r="O267"/>
  <c r="N103"/>
  <c r="M103"/>
  <c r="L103"/>
  <c r="K103"/>
  <c r="J103"/>
  <c r="J96"/>
  <c r="K96"/>
  <c r="L96"/>
  <c r="M96"/>
  <c r="N96"/>
  <c r="N185"/>
  <c r="M185"/>
  <c r="L185"/>
  <c r="K185"/>
  <c r="J185"/>
  <c r="N200"/>
  <c r="M200"/>
  <c r="L200"/>
  <c r="K200"/>
  <c r="J200"/>
  <c r="N93"/>
  <c r="M93"/>
  <c r="L93"/>
  <c r="K93"/>
  <c r="J93"/>
  <c r="N184"/>
  <c r="M184"/>
  <c r="L184"/>
  <c r="K184"/>
  <c r="J184"/>
  <c r="N183"/>
  <c r="M183"/>
  <c r="L183"/>
  <c r="K183"/>
  <c r="J183"/>
  <c r="N182"/>
  <c r="M182"/>
  <c r="L182"/>
  <c r="K182"/>
  <c r="J182"/>
  <c r="R96" l="1"/>
  <c r="Q200"/>
  <c r="S200" s="1"/>
  <c r="Q185"/>
  <c r="S185" s="1"/>
  <c r="Q103"/>
  <c r="S103" s="1"/>
  <c r="P93"/>
  <c r="R93"/>
  <c r="P185"/>
  <c r="R185"/>
  <c r="Q93"/>
  <c r="S93" s="1"/>
  <c r="R200"/>
  <c r="R103"/>
  <c r="P103"/>
  <c r="P96"/>
  <c r="Q96"/>
  <c r="S96" s="1"/>
  <c r="P200"/>
  <c r="P182"/>
  <c r="R182"/>
  <c r="P184"/>
  <c r="R184"/>
  <c r="Q182"/>
  <c r="S182" s="1"/>
  <c r="P183"/>
  <c r="R183"/>
  <c r="Q184"/>
  <c r="S184" s="1"/>
  <c r="Q183"/>
  <c r="S183" s="1"/>
  <c r="N92" l="1"/>
  <c r="M92"/>
  <c r="L92"/>
  <c r="K92"/>
  <c r="J92"/>
  <c r="N40"/>
  <c r="M40"/>
  <c r="L40"/>
  <c r="K40"/>
  <c r="J40"/>
  <c r="J123"/>
  <c r="K123"/>
  <c r="L123"/>
  <c r="M123"/>
  <c r="N123"/>
  <c r="J108"/>
  <c r="K108"/>
  <c r="L108"/>
  <c r="M108"/>
  <c r="N108"/>
  <c r="N69"/>
  <c r="M69"/>
  <c r="L69"/>
  <c r="K69"/>
  <c r="J69"/>
  <c r="Q92" l="1"/>
  <c r="S92" s="1"/>
  <c r="Q108"/>
  <c r="S108" s="1"/>
  <c r="R92"/>
  <c r="Q40"/>
  <c r="S40" s="1"/>
  <c r="Q123"/>
  <c r="S123" s="1"/>
  <c r="P123"/>
  <c r="P69"/>
  <c r="R69"/>
  <c r="P108"/>
  <c r="R108"/>
  <c r="R123"/>
  <c r="P40"/>
  <c r="R40"/>
  <c r="P92"/>
  <c r="Q69"/>
  <c r="S69" s="1"/>
  <c r="J122" l="1"/>
  <c r="K122"/>
  <c r="L122"/>
  <c r="M122"/>
  <c r="N122"/>
  <c r="J121"/>
  <c r="K121"/>
  <c r="L121"/>
  <c r="M121"/>
  <c r="N121"/>
  <c r="N30"/>
  <c r="M30"/>
  <c r="L30"/>
  <c r="K30"/>
  <c r="J30"/>
  <c r="J145"/>
  <c r="K145"/>
  <c r="L145"/>
  <c r="M145"/>
  <c r="N145"/>
  <c r="J59"/>
  <c r="K59"/>
  <c r="L59"/>
  <c r="M59"/>
  <c r="N59"/>
  <c r="P59" l="1"/>
  <c r="Q121"/>
  <c r="S121" s="1"/>
  <c r="R59"/>
  <c r="Q145"/>
  <c r="S145" s="1"/>
  <c r="Q30"/>
  <c r="S30" s="1"/>
  <c r="P145"/>
  <c r="R145"/>
  <c r="Q122"/>
  <c r="S122" s="1"/>
  <c r="Q59"/>
  <c r="S59" s="1"/>
  <c r="P30"/>
  <c r="R121"/>
  <c r="P121"/>
  <c r="R30"/>
  <c r="P122"/>
  <c r="R122"/>
  <c r="A6"/>
  <c r="N147"/>
  <c r="M147"/>
  <c r="L147"/>
  <c r="K147"/>
  <c r="J147"/>
  <c r="N141"/>
  <c r="M141"/>
  <c r="L141"/>
  <c r="K141"/>
  <c r="J141"/>
  <c r="N253"/>
  <c r="M253"/>
  <c r="L253"/>
  <c r="K253"/>
  <c r="J253"/>
  <c r="N234"/>
  <c r="M234"/>
  <c r="L234"/>
  <c r="K234"/>
  <c r="J234"/>
  <c r="N252"/>
  <c r="M252"/>
  <c r="L252"/>
  <c r="K252"/>
  <c r="J252"/>
  <c r="N251"/>
  <c r="M251"/>
  <c r="L251"/>
  <c r="K251"/>
  <c r="J251"/>
  <c r="N250"/>
  <c r="M250"/>
  <c r="L250"/>
  <c r="K250"/>
  <c r="J250"/>
  <c r="N266"/>
  <c r="M266"/>
  <c r="L266"/>
  <c r="K266"/>
  <c r="J266"/>
  <c r="N248"/>
  <c r="M248"/>
  <c r="L248"/>
  <c r="K248"/>
  <c r="J248"/>
  <c r="N247"/>
  <c r="M247"/>
  <c r="L247"/>
  <c r="K247"/>
  <c r="J247"/>
  <c r="N257"/>
  <c r="M257"/>
  <c r="L257"/>
  <c r="K257"/>
  <c r="J257"/>
  <c r="N262"/>
  <c r="M262"/>
  <c r="L262"/>
  <c r="K262"/>
  <c r="J262"/>
  <c r="N261"/>
  <c r="M261"/>
  <c r="L261"/>
  <c r="K261"/>
  <c r="J261"/>
  <c r="N260"/>
  <c r="M260"/>
  <c r="L260"/>
  <c r="K260"/>
  <c r="J260"/>
  <c r="N259"/>
  <c r="M259"/>
  <c r="L259"/>
  <c r="K259"/>
  <c r="J259"/>
  <c r="N246"/>
  <c r="M246"/>
  <c r="L246"/>
  <c r="K246"/>
  <c r="J246"/>
  <c r="N245"/>
  <c r="M245"/>
  <c r="L245"/>
  <c r="K245"/>
  <c r="J245"/>
  <c r="N244"/>
  <c r="M244"/>
  <c r="L244"/>
  <c r="K244"/>
  <c r="J244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55"/>
  <c r="M255"/>
  <c r="L255"/>
  <c r="K255"/>
  <c r="J255"/>
  <c r="N254"/>
  <c r="M254"/>
  <c r="L254"/>
  <c r="K254"/>
  <c r="J254"/>
  <c r="N256"/>
  <c r="M256"/>
  <c r="L256"/>
  <c r="K256"/>
  <c r="J256"/>
  <c r="N237"/>
  <c r="M237"/>
  <c r="L237"/>
  <c r="K237"/>
  <c r="J237"/>
  <c r="N236"/>
  <c r="M236"/>
  <c r="L236"/>
  <c r="K236"/>
  <c r="J236"/>
  <c r="N235"/>
  <c r="M235"/>
  <c r="L235"/>
  <c r="K235"/>
  <c r="J235"/>
  <c r="N258"/>
  <c r="M258"/>
  <c r="L258"/>
  <c r="K258"/>
  <c r="J258"/>
  <c r="N249"/>
  <c r="M249"/>
  <c r="L249"/>
  <c r="K249"/>
  <c r="J249"/>
  <c r="N264"/>
  <c r="M264"/>
  <c r="L264"/>
  <c r="K264"/>
  <c r="J264"/>
  <c r="N263"/>
  <c r="M263"/>
  <c r="L263"/>
  <c r="K263"/>
  <c r="J263"/>
  <c r="N233"/>
  <c r="M233"/>
  <c r="L233"/>
  <c r="K233"/>
  <c r="J233"/>
  <c r="N231"/>
  <c r="M231"/>
  <c r="L231"/>
  <c r="K231"/>
  <c r="J231"/>
  <c r="N230"/>
  <c r="M230"/>
  <c r="L230"/>
  <c r="K230"/>
  <c r="J230"/>
  <c r="N223"/>
  <c r="M223"/>
  <c r="L223"/>
  <c r="K223"/>
  <c r="J223"/>
  <c r="N229"/>
  <c r="M229"/>
  <c r="L229"/>
  <c r="K229"/>
  <c r="J229"/>
  <c r="N228"/>
  <c r="M228"/>
  <c r="L228"/>
  <c r="K228"/>
  <c r="J228"/>
  <c r="N227"/>
  <c r="M227"/>
  <c r="L227"/>
  <c r="K227"/>
  <c r="J227"/>
  <c r="N226"/>
  <c r="M226"/>
  <c r="L226"/>
  <c r="K226"/>
  <c r="J226"/>
  <c r="N225"/>
  <c r="M225"/>
  <c r="L225"/>
  <c r="K225"/>
  <c r="J225"/>
  <c r="N224"/>
  <c r="M224"/>
  <c r="L224"/>
  <c r="K224"/>
  <c r="J224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0"/>
  <c r="M210"/>
  <c r="L210"/>
  <c r="K210"/>
  <c r="J210"/>
  <c r="N201"/>
  <c r="M201"/>
  <c r="L201"/>
  <c r="K201"/>
  <c r="J201"/>
  <c r="N214"/>
  <c r="M214"/>
  <c r="L214"/>
  <c r="K214"/>
  <c r="J214"/>
  <c r="N213"/>
  <c r="M213"/>
  <c r="L213"/>
  <c r="K213"/>
  <c r="J213"/>
  <c r="N212"/>
  <c r="M212"/>
  <c r="L212"/>
  <c r="K212"/>
  <c r="J212"/>
  <c r="N193"/>
  <c r="M193"/>
  <c r="L193"/>
  <c r="K193"/>
  <c r="J193"/>
  <c r="N192"/>
  <c r="M192"/>
  <c r="L192"/>
  <c r="K192"/>
  <c r="J192"/>
  <c r="N191"/>
  <c r="M191"/>
  <c r="L191"/>
  <c r="K191"/>
  <c r="J191"/>
  <c r="N190"/>
  <c r="M190"/>
  <c r="L190"/>
  <c r="K190"/>
  <c r="J190"/>
  <c r="N188"/>
  <c r="M188"/>
  <c r="L188"/>
  <c r="K188"/>
  <c r="J188"/>
  <c r="N197"/>
  <c r="M197"/>
  <c r="L197"/>
  <c r="K197"/>
  <c r="J197"/>
  <c r="N196"/>
  <c r="M196"/>
  <c r="L196"/>
  <c r="K196"/>
  <c r="J196"/>
  <c r="N195"/>
  <c r="M195"/>
  <c r="L195"/>
  <c r="K195"/>
  <c r="J195"/>
  <c r="N194"/>
  <c r="M194"/>
  <c r="L194"/>
  <c r="K194"/>
  <c r="J194"/>
  <c r="N198"/>
  <c r="M198"/>
  <c r="L198"/>
  <c r="K198"/>
  <c r="J198"/>
  <c r="N189"/>
  <c r="M189"/>
  <c r="L189"/>
  <c r="K189"/>
  <c r="J189"/>
  <c r="N187"/>
  <c r="M187"/>
  <c r="L187"/>
  <c r="K187"/>
  <c r="J187"/>
  <c r="N180"/>
  <c r="M180"/>
  <c r="L180"/>
  <c r="K180"/>
  <c r="J180"/>
  <c r="N179"/>
  <c r="M179"/>
  <c r="L179"/>
  <c r="K179"/>
  <c r="J179"/>
  <c r="N181"/>
  <c r="M181"/>
  <c r="L181"/>
  <c r="K181"/>
  <c r="J181"/>
  <c r="N186"/>
  <c r="M186"/>
  <c r="L186"/>
  <c r="K186"/>
  <c r="J186"/>
  <c r="N174"/>
  <c r="M174"/>
  <c r="L174"/>
  <c r="K174"/>
  <c r="J174"/>
  <c r="N173"/>
  <c r="M173"/>
  <c r="L173"/>
  <c r="K173"/>
  <c r="J173"/>
  <c r="N172"/>
  <c r="M172"/>
  <c r="L172"/>
  <c r="K172"/>
  <c r="J172"/>
  <c r="N171"/>
  <c r="M171"/>
  <c r="L171"/>
  <c r="K171"/>
  <c r="J171"/>
  <c r="N175"/>
  <c r="M175"/>
  <c r="L175"/>
  <c r="K175"/>
  <c r="J175"/>
  <c r="N170"/>
  <c r="M170"/>
  <c r="L170"/>
  <c r="K170"/>
  <c r="J170"/>
  <c r="N169"/>
  <c r="M169"/>
  <c r="L169"/>
  <c r="K169"/>
  <c r="J169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76"/>
  <c r="M176"/>
  <c r="L176"/>
  <c r="K176"/>
  <c r="J176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46"/>
  <c r="M146"/>
  <c r="L146"/>
  <c r="K146"/>
  <c r="J146"/>
  <c r="N144"/>
  <c r="M144"/>
  <c r="L144"/>
  <c r="K144"/>
  <c r="J144"/>
  <c r="N143"/>
  <c r="M143"/>
  <c r="L143"/>
  <c r="K143"/>
  <c r="J143"/>
  <c r="N142"/>
  <c r="M142"/>
  <c r="L142"/>
  <c r="K142"/>
  <c r="J142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4"/>
  <c r="M104"/>
  <c r="L104"/>
  <c r="K104"/>
  <c r="J104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5"/>
  <c r="M95"/>
  <c r="L95"/>
  <c r="K95"/>
  <c r="J95"/>
  <c r="N94"/>
  <c r="M94"/>
  <c r="L94"/>
  <c r="K94"/>
  <c r="J94"/>
  <c r="N91"/>
  <c r="M91"/>
  <c r="L91"/>
  <c r="K91"/>
  <c r="J91"/>
  <c r="N78"/>
  <c r="M78"/>
  <c r="L78"/>
  <c r="K78"/>
  <c r="J78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77"/>
  <c r="M77"/>
  <c r="L77"/>
  <c r="K77"/>
  <c r="J77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2"/>
  <c r="M72"/>
  <c r="L72"/>
  <c r="K72"/>
  <c r="J72"/>
  <c r="N90"/>
  <c r="M90"/>
  <c r="L90"/>
  <c r="K90"/>
  <c r="J90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1"/>
  <c r="M71"/>
  <c r="L71"/>
  <c r="K71"/>
  <c r="J71"/>
  <c r="N70"/>
  <c r="M70"/>
  <c r="L70"/>
  <c r="K70"/>
  <c r="J70"/>
  <c r="N68"/>
  <c r="M68"/>
  <c r="L68"/>
  <c r="K68"/>
  <c r="J68"/>
  <c r="N66"/>
  <c r="M66"/>
  <c r="L66"/>
  <c r="K66"/>
  <c r="J66"/>
  <c r="N65"/>
  <c r="M65"/>
  <c r="L65"/>
  <c r="K65"/>
  <c r="J65"/>
  <c r="N64"/>
  <c r="M64"/>
  <c r="L64"/>
  <c r="K64"/>
  <c r="J64"/>
  <c r="N211"/>
  <c r="M211"/>
  <c r="L211"/>
  <c r="K211"/>
  <c r="J211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199"/>
  <c r="M199"/>
  <c r="L199"/>
  <c r="K199"/>
  <c r="J199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7" l="1"/>
  <c r="L267"/>
  <c r="J267"/>
  <c r="M267"/>
  <c r="K267"/>
  <c r="Q21"/>
  <c r="S21" s="1"/>
  <c r="Q37"/>
  <c r="S37" s="1"/>
  <c r="Q224"/>
  <c r="S224" s="1"/>
  <c r="Q115"/>
  <c r="S115" s="1"/>
  <c r="Q171"/>
  <c r="S171" s="1"/>
  <c r="Q197"/>
  <c r="S197" s="1"/>
  <c r="Q248"/>
  <c r="S248" s="1"/>
  <c r="Q252"/>
  <c r="S252" s="1"/>
  <c r="Q71"/>
  <c r="S71" s="1"/>
  <c r="Q80"/>
  <c r="S80" s="1"/>
  <c r="Q87"/>
  <c r="S87" s="1"/>
  <c r="Q97"/>
  <c r="S97" s="1"/>
  <c r="Q143"/>
  <c r="S143" s="1"/>
  <c r="Q176"/>
  <c r="S176" s="1"/>
  <c r="Q165"/>
  <c r="S165" s="1"/>
  <c r="Q172"/>
  <c r="S172" s="1"/>
  <c r="Q125"/>
  <c r="S125" s="1"/>
  <c r="Q179"/>
  <c r="S179" s="1"/>
  <c r="Q193"/>
  <c r="S193" s="1"/>
  <c r="Q31"/>
  <c r="S31" s="1"/>
  <c r="Q50"/>
  <c r="S50" s="1"/>
  <c r="Q54"/>
  <c r="S54" s="1"/>
  <c r="Q191"/>
  <c r="S191" s="1"/>
  <c r="R213"/>
  <c r="R222"/>
  <c r="Q231"/>
  <c r="S231" s="1"/>
  <c r="Q262"/>
  <c r="S262" s="1"/>
  <c r="Q6"/>
  <c r="S6" s="1"/>
  <c r="Q18"/>
  <c r="S18" s="1"/>
  <c r="Q23"/>
  <c r="S23" s="1"/>
  <c r="Q32"/>
  <c r="S32" s="1"/>
  <c r="Q47"/>
  <c r="S47" s="1"/>
  <c r="R57"/>
  <c r="R211"/>
  <c r="Q64"/>
  <c r="S64" s="1"/>
  <c r="Q68"/>
  <c r="S68" s="1"/>
  <c r="Q75"/>
  <c r="S75" s="1"/>
  <c r="Q77"/>
  <c r="S77" s="1"/>
  <c r="Q137"/>
  <c r="S137" s="1"/>
  <c r="Q163"/>
  <c r="S163" s="1"/>
  <c r="Q229"/>
  <c r="S229" s="1"/>
  <c r="Q256"/>
  <c r="S256" s="1"/>
  <c r="Q239"/>
  <c r="S239" s="1"/>
  <c r="Q243"/>
  <c r="S243" s="1"/>
  <c r="Q259"/>
  <c r="S259" s="1"/>
  <c r="Q266"/>
  <c r="S266" s="1"/>
  <c r="Q141"/>
  <c r="S141" s="1"/>
  <c r="Q201"/>
  <c r="S201" s="1"/>
  <c r="R128"/>
  <c r="Q130"/>
  <c r="S130" s="1"/>
  <c r="R136"/>
  <c r="Q153"/>
  <c r="S153" s="1"/>
  <c r="Q10"/>
  <c r="S10" s="1"/>
  <c r="Q95"/>
  <c r="S95" s="1"/>
  <c r="Q118"/>
  <c r="S118" s="1"/>
  <c r="R41"/>
  <c r="Q43"/>
  <c r="S43" s="1"/>
  <c r="R109"/>
  <c r="Q111"/>
  <c r="S111" s="1"/>
  <c r="R187"/>
  <c r="Q17"/>
  <c r="S17" s="1"/>
  <c r="R24"/>
  <c r="Q26"/>
  <c r="S26" s="1"/>
  <c r="R33"/>
  <c r="Q199"/>
  <c r="S199" s="1"/>
  <c r="Q56"/>
  <c r="S56" s="1"/>
  <c r="Q63"/>
  <c r="S63" s="1"/>
  <c r="Q79"/>
  <c r="S79" s="1"/>
  <c r="R88"/>
  <c r="Q78"/>
  <c r="S78" s="1"/>
  <c r="R98"/>
  <c r="Q99"/>
  <c r="S99" s="1"/>
  <c r="Q127"/>
  <c r="S127" s="1"/>
  <c r="Q135"/>
  <c r="S135" s="1"/>
  <c r="Q157"/>
  <c r="S157" s="1"/>
  <c r="R166"/>
  <c r="Q168"/>
  <c r="S168" s="1"/>
  <c r="R173"/>
  <c r="Q174"/>
  <c r="S174" s="1"/>
  <c r="Q212"/>
  <c r="S212" s="1"/>
  <c r="Q221"/>
  <c r="S221" s="1"/>
  <c r="R264"/>
  <c r="Q249"/>
  <c r="S249" s="1"/>
  <c r="R236"/>
  <c r="Q237"/>
  <c r="S237" s="1"/>
  <c r="Q242"/>
  <c r="S242" s="1"/>
  <c r="Q246"/>
  <c r="S246" s="1"/>
  <c r="R49"/>
  <c r="R117"/>
  <c r="Q198"/>
  <c r="S198" s="1"/>
  <c r="R190"/>
  <c r="R8"/>
  <c r="R14"/>
  <c r="Q15"/>
  <c r="S15" s="1"/>
  <c r="Q39"/>
  <c r="S39" s="1"/>
  <c r="Q48"/>
  <c r="S48" s="1"/>
  <c r="Q62"/>
  <c r="S62" s="1"/>
  <c r="R73"/>
  <c r="R81"/>
  <c r="Q82"/>
  <c r="S82" s="1"/>
  <c r="Q107"/>
  <c r="S107" s="1"/>
  <c r="Q116"/>
  <c r="S116" s="1"/>
  <c r="Q134"/>
  <c r="S134" s="1"/>
  <c r="R144"/>
  <c r="R158"/>
  <c r="Q159"/>
  <c r="S159" s="1"/>
  <c r="Q180"/>
  <c r="S180" s="1"/>
  <c r="Q188"/>
  <c r="S188" s="1"/>
  <c r="Q220"/>
  <c r="S220" s="1"/>
  <c r="R74"/>
  <c r="R89"/>
  <c r="R110"/>
  <c r="R129"/>
  <c r="R146"/>
  <c r="R167"/>
  <c r="R189"/>
  <c r="R214"/>
  <c r="R9"/>
  <c r="R25"/>
  <c r="R42"/>
  <c r="R12"/>
  <c r="Q13"/>
  <c r="S13" s="1"/>
  <c r="Q19"/>
  <c r="S19" s="1"/>
  <c r="R21"/>
  <c r="Q22"/>
  <c r="S22" s="1"/>
  <c r="R28"/>
  <c r="Q29"/>
  <c r="S29" s="1"/>
  <c r="Q35"/>
  <c r="S35" s="1"/>
  <c r="R37"/>
  <c r="Q38"/>
  <c r="S38" s="1"/>
  <c r="R45"/>
  <c r="Q46"/>
  <c r="S46" s="1"/>
  <c r="Q52"/>
  <c r="S52" s="1"/>
  <c r="R54"/>
  <c r="Q55"/>
  <c r="S55" s="1"/>
  <c r="R60"/>
  <c r="Q61"/>
  <c r="S61" s="1"/>
  <c r="Q66"/>
  <c r="S66" s="1"/>
  <c r="R68"/>
  <c r="Q70"/>
  <c r="S70" s="1"/>
  <c r="R90"/>
  <c r="Q72"/>
  <c r="S72" s="1"/>
  <c r="Q84"/>
  <c r="S84" s="1"/>
  <c r="R77"/>
  <c r="Q86"/>
  <c r="S86" s="1"/>
  <c r="Q94"/>
  <c r="S94" s="1"/>
  <c r="Q101"/>
  <c r="S101" s="1"/>
  <c r="Q104"/>
  <c r="S104" s="1"/>
  <c r="R113"/>
  <c r="Q114"/>
  <c r="S114" s="1"/>
  <c r="Q120"/>
  <c r="S120" s="1"/>
  <c r="R125"/>
  <c r="Q126"/>
  <c r="S126" s="1"/>
  <c r="R132"/>
  <c r="Q133"/>
  <c r="S133" s="1"/>
  <c r="Q139"/>
  <c r="S139" s="1"/>
  <c r="Q142"/>
  <c r="S142" s="1"/>
  <c r="R155"/>
  <c r="Q156"/>
  <c r="S156" s="1"/>
  <c r="Q161"/>
  <c r="S161" s="1"/>
  <c r="R163"/>
  <c r="Q164"/>
  <c r="S164" s="1"/>
  <c r="R170"/>
  <c r="Q175"/>
  <c r="S175" s="1"/>
  <c r="Q181"/>
  <c r="S181" s="1"/>
  <c r="R179"/>
  <c r="R195"/>
  <c r="Q196"/>
  <c r="S196" s="1"/>
  <c r="R193"/>
  <c r="R218"/>
  <c r="Q219"/>
  <c r="S219" s="1"/>
  <c r="Q226"/>
  <c r="S226" s="1"/>
  <c r="Q228"/>
  <c r="S228" s="1"/>
  <c r="R230"/>
  <c r="R247"/>
  <c r="R251"/>
  <c r="R245"/>
  <c r="R261"/>
  <c r="Q9"/>
  <c r="S9" s="1"/>
  <c r="Q16"/>
  <c r="S16" s="1"/>
  <c r="R20"/>
  <c r="Q25"/>
  <c r="S25" s="1"/>
  <c r="Q34"/>
  <c r="S34" s="1"/>
  <c r="R36"/>
  <c r="Q42"/>
  <c r="S42" s="1"/>
  <c r="Q51"/>
  <c r="S51" s="1"/>
  <c r="R53"/>
  <c r="Q65"/>
  <c r="S65" s="1"/>
  <c r="Q74"/>
  <c r="S74" s="1"/>
  <c r="Q83"/>
  <c r="S83" s="1"/>
  <c r="R85"/>
  <c r="Q89"/>
  <c r="S89" s="1"/>
  <c r="Q100"/>
  <c r="S100" s="1"/>
  <c r="R102"/>
  <c r="Q110"/>
  <c r="S110" s="1"/>
  <c r="Q119"/>
  <c r="S119" s="1"/>
  <c r="Q129"/>
  <c r="S129" s="1"/>
  <c r="Q138"/>
  <c r="S138" s="1"/>
  <c r="R140"/>
  <c r="Q146"/>
  <c r="S146" s="1"/>
  <c r="Q160"/>
  <c r="S160" s="1"/>
  <c r="R162"/>
  <c r="Q167"/>
  <c r="S167" s="1"/>
  <c r="Q186"/>
  <c r="S186" s="1"/>
  <c r="Q189"/>
  <c r="S189" s="1"/>
  <c r="Q192"/>
  <c r="S192" s="1"/>
  <c r="Q214"/>
  <c r="S214" s="1"/>
  <c r="Q225"/>
  <c r="S225" s="1"/>
  <c r="R227"/>
  <c r="Q233"/>
  <c r="S233" s="1"/>
  <c r="Q258"/>
  <c r="S258" s="1"/>
  <c r="R255"/>
  <c r="Q238"/>
  <c r="S238" s="1"/>
  <c r="R241"/>
  <c r="Q234"/>
  <c r="S234" s="1"/>
  <c r="Q147"/>
  <c r="S147" s="1"/>
  <c r="R229"/>
  <c r="R223"/>
  <c r="Q230"/>
  <c r="S230" s="1"/>
  <c r="R231"/>
  <c r="R258"/>
  <c r="R235"/>
  <c r="Q236"/>
  <c r="S236" s="1"/>
  <c r="R237"/>
  <c r="R239"/>
  <c r="R240"/>
  <c r="Q241"/>
  <c r="S241" s="1"/>
  <c r="R242"/>
  <c r="R259"/>
  <c r="R260"/>
  <c r="Q261"/>
  <c r="S261" s="1"/>
  <c r="R262"/>
  <c r="R266"/>
  <c r="R250"/>
  <c r="Q251"/>
  <c r="S251" s="1"/>
  <c r="R252"/>
  <c r="R147"/>
  <c r="R5"/>
  <c r="R13"/>
  <c r="R29"/>
  <c r="R46"/>
  <c r="R61"/>
  <c r="R72"/>
  <c r="R94"/>
  <c r="R114"/>
  <c r="R133"/>
  <c r="R156"/>
  <c r="R175"/>
  <c r="R196"/>
  <c r="R219"/>
  <c r="P246"/>
  <c r="Q11"/>
  <c r="S11" s="1"/>
  <c r="R15"/>
  <c r="Q27"/>
  <c r="S27" s="1"/>
  <c r="R199"/>
  <c r="Q44"/>
  <c r="S44" s="1"/>
  <c r="R50"/>
  <c r="Q58"/>
  <c r="S58" s="1"/>
  <c r="R64"/>
  <c r="Q76"/>
  <c r="S76" s="1"/>
  <c r="R82"/>
  <c r="Q91"/>
  <c r="S91" s="1"/>
  <c r="R99"/>
  <c r="Q112"/>
  <c r="S112" s="1"/>
  <c r="R118"/>
  <c r="Q131"/>
  <c r="S131" s="1"/>
  <c r="R137"/>
  <c r="Q154"/>
  <c r="R159"/>
  <c r="Q169"/>
  <c r="S169" s="1"/>
  <c r="R174"/>
  <c r="Q194"/>
  <c r="S194" s="1"/>
  <c r="R191"/>
  <c r="Q210"/>
  <c r="S210" s="1"/>
  <c r="R224"/>
  <c r="R233"/>
  <c r="R263"/>
  <c r="Q264"/>
  <c r="S264" s="1"/>
  <c r="R249"/>
  <c r="R256"/>
  <c r="R254"/>
  <c r="Q255"/>
  <c r="S255" s="1"/>
  <c r="R238"/>
  <c r="R243"/>
  <c r="R244"/>
  <c r="Q245"/>
  <c r="S245" s="1"/>
  <c r="R246"/>
  <c r="R257"/>
  <c r="Q247"/>
  <c r="S247" s="1"/>
  <c r="R248"/>
  <c r="R234"/>
  <c r="R253"/>
  <c r="R141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73"/>
  <c r="Q73"/>
  <c r="S73" s="1"/>
  <c r="P85"/>
  <c r="Q85"/>
  <c r="S85" s="1"/>
  <c r="P88"/>
  <c r="Q88"/>
  <c r="S88" s="1"/>
  <c r="P98"/>
  <c r="Q98"/>
  <c r="S98" s="1"/>
  <c r="P102"/>
  <c r="Q102"/>
  <c r="S102" s="1"/>
  <c r="P109"/>
  <c r="Q109"/>
  <c r="S109" s="1"/>
  <c r="P113"/>
  <c r="Q113"/>
  <c r="S113" s="1"/>
  <c r="P132"/>
  <c r="Q132"/>
  <c r="S132" s="1"/>
  <c r="P140"/>
  <c r="Q140"/>
  <c r="S140" s="1"/>
  <c r="P190"/>
  <c r="Q190"/>
  <c r="S190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P199"/>
  <c r="R34"/>
  <c r="P34"/>
  <c r="P37"/>
  <c r="R38"/>
  <c r="P38"/>
  <c r="P42"/>
  <c r="R43"/>
  <c r="P43"/>
  <c r="P46"/>
  <c r="R47"/>
  <c r="P47"/>
  <c r="P50"/>
  <c r="R51"/>
  <c r="P51"/>
  <c r="P54"/>
  <c r="R55"/>
  <c r="P55"/>
  <c r="P61"/>
  <c r="R62"/>
  <c r="P62"/>
  <c r="P64"/>
  <c r="R65"/>
  <c r="P65"/>
  <c r="P68"/>
  <c r="R70"/>
  <c r="P70"/>
  <c r="P74"/>
  <c r="R75"/>
  <c r="P75"/>
  <c r="P72"/>
  <c r="R79"/>
  <c r="P79"/>
  <c r="P82"/>
  <c r="R83"/>
  <c r="P83"/>
  <c r="P77"/>
  <c r="R86"/>
  <c r="P86"/>
  <c r="P89"/>
  <c r="R78"/>
  <c r="P78"/>
  <c r="P94"/>
  <c r="R95"/>
  <c r="P95"/>
  <c r="P99"/>
  <c r="R100"/>
  <c r="P100"/>
  <c r="R104"/>
  <c r="P104"/>
  <c r="P110"/>
  <c r="R111"/>
  <c r="P111"/>
  <c r="P114"/>
  <c r="R115"/>
  <c r="P115"/>
  <c r="P118"/>
  <c r="R119"/>
  <c r="P119"/>
  <c r="P125"/>
  <c r="R126"/>
  <c r="P126"/>
  <c r="P129"/>
  <c r="R130"/>
  <c r="P130"/>
  <c r="P133"/>
  <c r="R134"/>
  <c r="P134"/>
  <c r="P137"/>
  <c r="R138"/>
  <c r="P138"/>
  <c r="R142"/>
  <c r="P142"/>
  <c r="P146"/>
  <c r="R153"/>
  <c r="P153"/>
  <c r="P156"/>
  <c r="R157"/>
  <c r="P157"/>
  <c r="P159"/>
  <c r="R160"/>
  <c r="P160"/>
  <c r="P163"/>
  <c r="R164"/>
  <c r="P164"/>
  <c r="P167"/>
  <c r="R168"/>
  <c r="P168"/>
  <c r="P175"/>
  <c r="R171"/>
  <c r="P171"/>
  <c r="P174"/>
  <c r="R186"/>
  <c r="P186"/>
  <c r="P179"/>
  <c r="P189"/>
  <c r="R198"/>
  <c r="P198"/>
  <c r="P196"/>
  <c r="R197"/>
  <c r="P197"/>
  <c r="P191"/>
  <c r="R192"/>
  <c r="P192"/>
  <c r="P193"/>
  <c r="P214"/>
  <c r="R201"/>
  <c r="P201"/>
  <c r="P219"/>
  <c r="R220"/>
  <c r="P220"/>
  <c r="P224"/>
  <c r="R225"/>
  <c r="P225"/>
  <c r="R228"/>
  <c r="P228"/>
  <c r="P233"/>
  <c r="P258"/>
  <c r="P256"/>
  <c r="P239"/>
  <c r="P243"/>
  <c r="P259"/>
  <c r="P266"/>
  <c r="P234"/>
  <c r="P147"/>
  <c r="P12"/>
  <c r="Q12"/>
  <c r="S12" s="1"/>
  <c r="P20"/>
  <c r="Q20"/>
  <c r="S20" s="1"/>
  <c r="P36"/>
  <c r="Q36"/>
  <c r="S36" s="1"/>
  <c r="P57"/>
  <c r="Q57"/>
  <c r="S57" s="1"/>
  <c r="P60"/>
  <c r="Q60"/>
  <c r="S60" s="1"/>
  <c r="P211"/>
  <c r="Q211"/>
  <c r="S211" s="1"/>
  <c r="P90"/>
  <c r="Q90"/>
  <c r="S90" s="1"/>
  <c r="P81"/>
  <c r="Q81"/>
  <c r="S81" s="1"/>
  <c r="P117"/>
  <c r="Q117"/>
  <c r="S117" s="1"/>
  <c r="P128"/>
  <c r="Q128"/>
  <c r="S128" s="1"/>
  <c r="P136"/>
  <c r="Q136"/>
  <c r="S136" s="1"/>
  <c r="P144"/>
  <c r="Q144"/>
  <c r="S144" s="1"/>
  <c r="P155"/>
  <c r="Q155"/>
  <c r="S155" s="1"/>
  <c r="P158"/>
  <c r="Q158"/>
  <c r="S158" s="1"/>
  <c r="P162"/>
  <c r="Q162"/>
  <c r="S162" s="1"/>
  <c r="P166"/>
  <c r="Q166"/>
  <c r="S166" s="1"/>
  <c r="P170"/>
  <c r="Q170"/>
  <c r="S170" s="1"/>
  <c r="P173"/>
  <c r="Q173"/>
  <c r="S173" s="1"/>
  <c r="P187"/>
  <c r="Q187"/>
  <c r="S187" s="1"/>
  <c r="P195"/>
  <c r="Q195"/>
  <c r="S195" s="1"/>
  <c r="P213"/>
  <c r="Q213"/>
  <c r="S213" s="1"/>
  <c r="P218"/>
  <c r="Q218"/>
  <c r="S218" s="1"/>
  <c r="P222"/>
  <c r="Q222"/>
  <c r="S222" s="1"/>
  <c r="P227"/>
  <c r="Q227"/>
  <c r="S227" s="1"/>
  <c r="P223"/>
  <c r="Q223"/>
  <c r="S223" s="1"/>
  <c r="P263"/>
  <c r="Q263"/>
  <c r="S263" s="1"/>
  <c r="P235"/>
  <c r="Q235"/>
  <c r="S235" s="1"/>
  <c r="P254"/>
  <c r="Q254"/>
  <c r="S254" s="1"/>
  <c r="P240"/>
  <c r="Q240"/>
  <c r="S240" s="1"/>
  <c r="P244"/>
  <c r="Q244"/>
  <c r="S244" s="1"/>
  <c r="P260"/>
  <c r="Q260"/>
  <c r="S260" s="1"/>
  <c r="P257"/>
  <c r="Q257"/>
  <c r="S257" s="1"/>
  <c r="P250"/>
  <c r="Q250"/>
  <c r="S250" s="1"/>
  <c r="P253"/>
  <c r="Q253"/>
  <c r="S253" s="1"/>
  <c r="P5"/>
  <c r="R6"/>
  <c r="P6"/>
  <c r="R11"/>
  <c r="P11"/>
  <c r="R18"/>
  <c r="P18"/>
  <c r="R19"/>
  <c r="P19"/>
  <c r="R23"/>
  <c r="P23"/>
  <c r="R27"/>
  <c r="P27"/>
  <c r="R32"/>
  <c r="P32"/>
  <c r="R35"/>
  <c r="P35"/>
  <c r="R39"/>
  <c r="P39"/>
  <c r="R44"/>
  <c r="P44"/>
  <c r="R48"/>
  <c r="P48"/>
  <c r="R52"/>
  <c r="P52"/>
  <c r="R56"/>
  <c r="P56"/>
  <c r="R58"/>
  <c r="P58"/>
  <c r="R63"/>
  <c r="P63"/>
  <c r="R66"/>
  <c r="P66"/>
  <c r="R71"/>
  <c r="P71"/>
  <c r="R76"/>
  <c r="P76"/>
  <c r="R80"/>
  <c r="P80"/>
  <c r="R84"/>
  <c r="P84"/>
  <c r="R87"/>
  <c r="P87"/>
  <c r="R91"/>
  <c r="P91"/>
  <c r="R97"/>
  <c r="P97"/>
  <c r="R101"/>
  <c r="P101"/>
  <c r="R107"/>
  <c r="P107"/>
  <c r="R112"/>
  <c r="P112"/>
  <c r="R116"/>
  <c r="P116"/>
  <c r="R120"/>
  <c r="P120"/>
  <c r="R127"/>
  <c r="P127"/>
  <c r="R131"/>
  <c r="P131"/>
  <c r="R135"/>
  <c r="P135"/>
  <c r="R139"/>
  <c r="P139"/>
  <c r="R143"/>
  <c r="P143"/>
  <c r="R154"/>
  <c r="P154"/>
  <c r="R176"/>
  <c r="P176"/>
  <c r="R161"/>
  <c r="P161"/>
  <c r="R165"/>
  <c r="P165"/>
  <c r="R169"/>
  <c r="P169"/>
  <c r="R172"/>
  <c r="P172"/>
  <c r="R181"/>
  <c r="P181"/>
  <c r="R180"/>
  <c r="P180"/>
  <c r="R194"/>
  <c r="P194"/>
  <c r="R188"/>
  <c r="P188"/>
  <c r="R212"/>
  <c r="P212"/>
  <c r="R210"/>
  <c r="P210"/>
  <c r="R221"/>
  <c r="P221"/>
  <c r="R226"/>
  <c r="P226"/>
  <c r="P229"/>
  <c r="P230"/>
  <c r="P264"/>
  <c r="P236"/>
  <c r="P255"/>
  <c r="P241"/>
  <c r="P245"/>
  <c r="P261"/>
  <c r="P247"/>
  <c r="P251"/>
  <c r="P231"/>
  <c r="P262"/>
  <c r="P248"/>
  <c r="P252"/>
  <c r="P249"/>
  <c r="P237"/>
  <c r="P238"/>
  <c r="P242"/>
  <c r="P141"/>
  <c r="P267" l="1"/>
  <c r="R267"/>
  <c r="S154"/>
  <c r="S267" s="1"/>
  <c r="Q267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<sst xmlns="http://schemas.openxmlformats.org/spreadsheetml/2006/main" count="2285" uniqueCount="476">
  <si>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</si>
  <si>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</si>
  <si>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</si>
  <si>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</si>
  <si>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</si>
  <si>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</si>
  <si>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</si>
  <si>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</si>
  <si>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</si>
  <si>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</si>
  <si>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</si>
  <si>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</si>
  <si>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</si>
  <si>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</si>
  <si>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</si>
  <si>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</si>
  <si>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</si>
  <si>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</si>
  <si>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</si>
  <si>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</si>
  <si>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</si>
  <si>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</si>
  <si>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</si>
  <si>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</si>
  <si>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</si>
  <si>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</si>
  <si>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</si>
  <si>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</si>
  <si>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</si>
  <si>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</si>
  <si>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</si>
  <si>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</si>
  <si>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</si>
  <si>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</si>
  <si>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</si>
  <si>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</si>
  <si>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</si>
  <si>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</si>
  <si>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</si>
  <si>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</si>
  <si>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</si>
  <si>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</si>
  <si>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</si>
  <si>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</si>
  <si>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</si>
  <si>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</si>
  <si>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</si>
  <si>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</si>
  <si>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</si>
  <si>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</si>
  <si>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</si>
  <si>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</si>
  <si>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</si>
  <si>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</si>
  <si>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</si>
  <si>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</si>
  <si>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</si>
  <si>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</si>
  <si>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</si>
  <si>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</si>
  <si>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</si>
  <si>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</si>
  <si>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</si>
  <si>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</si>
  <si>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</si>
  <si>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</si>
  <si>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</si>
  <si>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</si>
  <si>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</si>
  <si>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</si>
  <si>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</si>
  <si>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</si>
  <si>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</si>
  <si>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</si>
  <si>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</si>
  <si>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</si>
  <si>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</si>
  <si>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</si>
  <si>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</si>
  <si>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</si>
  <si>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</si>
  <si>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</si>
  <si>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</si>
  <si>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</si>
  <si>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</si>
  <si>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</si>
  <si>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</si>
  <si>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</si>
  <si>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</si>
  <si>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</si>
  <si>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</si>
  <si>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</si>
  <si>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</si>
  <si>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</si>
  <si>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</si>
  <si>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</si>
  <si>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</si>
  <si>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</si>
  <si>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</si>
  <si>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</si>
  <si>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</si>
  <si>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</si>
  <si>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</si>
  <si>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</si>
  <si>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</si>
  <si>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</si>
  <si>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</si>
  <si>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</si>
  <si>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</si>
  <si>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</si>
  <si>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</si>
  <si>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</si>
  <si>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</si>
  <si>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</si>
  <si>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</si>
  <si>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</si>
  <si>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</si>
  <si>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</si>
  <si>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</si>
  <si>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</si>
  <si>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</si>
  <si>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</si>
  <si>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</si>
  <si>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</si>
  <si>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</si>
  <si>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</si>
  <si>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</si>
  <si>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</si>
  <si>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</si>
  <si>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</si>
  <si>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</si>
  <si>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</si>
  <si>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</si>
  <si>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</si>
  <si>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</si>
  <si>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</si>
  <si>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</si>
  <si>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</si>
  <si>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</si>
  <si>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</si>
  <si>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</si>
  <si>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</si>
  <si>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</si>
  <si>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</si>
  <si>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</si>
  <si>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</si>
  <si>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</si>
  <si>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</si>
  <si>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</si>
  <si>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</si>
  <si>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</si>
  <si>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</si>
  <si>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</si>
  <si>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</si>
  <si>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</si>
  <si>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</si>
  <si>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</si>
  <si>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</si>
  <si>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</si>
  <si>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</si>
  <si>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</si>
  <si>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</si>
  <si>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</si>
  <si>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</si>
  <si>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</si>
  <si>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</si>
  <si>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</si>
  <si>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</si>
  <si>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</si>
  <si>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</si>
  <si>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</si>
  <si>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</si>
  <si>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</si>
  <si>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</si>
  <si>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</si>
  <si>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</si>
  <si>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</si>
  <si>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</si>
  <si>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</si>
  <si>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</si>
  <si>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</si>
  <si>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</si>
  <si>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</si>
  <si>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</si>
  <si>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</si>
  <si>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</si>
  <si>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</si>
  <si>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</si>
  <si>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</si>
  <si>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</si>
  <si>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</si>
  <si>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</si>
  <si>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</si>
  <si>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</si>
  <si>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</si>
  <si>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</si>
  <si>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</si>
  <si>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</si>
  <si>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</si>
  <si>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</si>
  <si>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</si>
  <si>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</si>
  <si>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</si>
  <si>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</si>
  <si>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</si>
  <si>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</si>
  <si>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</si>
  <si>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</si>
  <si>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</si>
  <si>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</si>
  <si>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</si>
  <si>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</si>
  <si>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</si>
  <si>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</si>
  <si>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</si>
  <si>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</si>
  <si>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</si>
  <si>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</si>
  <si>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</si>
  <si>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</si>
  <si>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</si>
  <si>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</si>
  <si>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</si>
  <si>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</si>
  <si>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</si>
  <si>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</si>
  <si>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</si>
  <si>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</si>
  <si>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</si>
  <si>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</si>
  <si>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</si>
  <si>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</si>
  <si>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</si>
  <si>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</si>
  <si>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</si>
  <si>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</si>
  <si>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</si>
  <si>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</si>
  <si>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</si>
  <si>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</si>
  <si>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</si>
  <si>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</si>
  <si>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</si>
  <si>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</si>
  <si>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</si>
  <si>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</si>
  <si>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</si>
  <si>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</si>
  <si>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</si>
  <si>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</si>
  <si>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</si>
  <si>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</si>
  <si>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</si>
  <si>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</si>
  <si>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</si>
  <si>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</si>
  <si>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</si>
  <si>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</si>
  <si>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</si>
  <si>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</si>
  <si>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</si>
  <si>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</si>
  <si>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</si>
  <si>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</si>
  <si>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</si>
  <si>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</si>
  <si>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</si>
  <si>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</si>
  <si>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</si>
  <si>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</si>
  <si>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</si>
  <si>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</si>
  <si>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</si>
  <si>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</si>
  <si>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</si>
  <si>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</si>
  <si>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</si>
  <si>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</si>
  <si>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</si>
  <si>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</si>
  <si>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</si>
  <si>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</si>
  <si>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</si>
  <si>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</si>
  <si>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</si>
  <si>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</si>
  <si>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</si>
  <si>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</si>
  <si>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</si>
  <si>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</si>
  <si>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</si>
  <si>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</si>
  <si>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</si>
  <si>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</si>
  <si>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</si>
  <si>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</si>
  <si>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</si>
  <si>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</si>
  <si>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</si>
  <si>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</si>
  <si>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</si>
  <si>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</si>
  <si>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</si>
  <si>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</si>
  <si>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</si>
  <si>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</si>
  <si>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</si>
  <si>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</si>
  <si>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</si>
  <si>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</si>
  <si>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</si>
  <si>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</si>
  <si>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</si>
  <si>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</si>
  <si>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</si>
  <si>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</si>
  <si>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</si>
  <si>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</si>
  <si>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</si>
  <si>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</si>
  <si>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</si>
  <si>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</si>
  <si>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</si>
  <si>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</si>
  <si>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</si>
  <si>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</si>
  <si>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</si>
  <si>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</si>
  <si>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</si>
  <si>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</si>
  <si>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</si>
  <si>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</si>
  <si>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</si>
  <si>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</si>
  <si>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</si>
  <si>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</si>
  <si>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</si>
  <si>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</si>
  <si>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</si>
  <si>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</si>
  <si>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</si>
  <si>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</si>
  <si>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</si>
  <si>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</si>
  <si>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</si>
  <si>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</si>
  <si>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</si>
  <si>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</si>
  <si>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</si>
  <si>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</si>
  <si>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</si>
  <si>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</si>
  <si>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</si>
  <si>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</si>
  <si>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</si>
  <si>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</si>
  <si>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</si>
  <si>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</si>
  <si>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</si>
  <si>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</si>
  <si>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</si>
  <si>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</si>
  <si>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</si>
  <si>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</si>
  <si>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</si>
  <si>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</si>
  <si>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</si>
  <si>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</si>
  <si>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</si>
  <si>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</si>
  <si>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</si>
  <si>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</si>
  <si>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</si>
  <si>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</si>
  <si>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</si>
  <si>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</si>
  <si>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</si>
  <si>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</si>
  <si>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</si>
  <si>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</si>
  <si>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</si>
  <si>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</si>
  <si>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</si>
  <si>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</si>
  <si>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</si>
  <si>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</si>
  <si>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</si>
  <si>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</si>
  <si>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</si>
  <si>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</si>
  <si>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</si>
  <si>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</si>
  <si>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</si>
  <si>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</si>
  <si>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</si>
  <si>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</si>
  <si>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</si>
  <si>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</si>
  <si>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</si>
  <si>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</si>
  <si>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</si>
  <si>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</si>
  <si>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</si>
  <si>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</si>
  <si>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</si>
  <si>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</si>
  <si>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</si>
  <si>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</si>
  <si>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</si>
  <si>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</si>
  <si>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</si>
  <si>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</si>
  <si>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</si>
  <si>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</si>
  <si>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</si>
  <si>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</si>
  <si>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</si>
  <si>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</si>
  <si>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</si>
  <si>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</si>
  <si>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</si>
  <si>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</si>
  <si>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</si>
  <si>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</si>
  <si>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</si>
  <si>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</si>
  <si>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</si>
  <si>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</si>
  <si>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</si>
  <si>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</si>
  <si>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</si>
  <si>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</si>
  <si>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</si>
  <si>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</si>
  <si>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</si>
  <si>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</si>
  <si>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</si>
  <si>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</si>
  <si>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</si>
  <si>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</si>
  <si>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</si>
  <si>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</si>
  <si>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</si>
  <si>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</si>
  <si>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</si>
  <si>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</si>
  <si>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</si>
  <si>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</si>
  <si>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</si>
  <si>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</si>
  <si>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</si>
  <si>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</si>
  <si>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</si>
  <si>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</si>
  <si>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</si>
  <si>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</si>
  <si>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</si>
  <si>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</si>
  <si>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</si>
  <si>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</si>
  <si>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</si>
  <si>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</si>
  <si>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</si>
  <si>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</si>
  <si>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</si>
  <si>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</si>
  <si>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</si>
  <si>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</si>
  <si>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</si>
  <si>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</si>
  <si>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</si>
  <si>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</si>
  <si>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</si>
  <si>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</si>
  <si>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</si>
  <si>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Septiembre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</si>
</sst>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273</xdr:row>
      <xdr:rowOff>176893</xdr:rowOff>
    </xdr:from>
    <xdr:to>
      <xdr:col>16</xdr:col>
      <xdr:colOff>1804422</xdr:colOff>
      <xdr:row>288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500"/>
  <sheetViews>
    <sheetView tabSelected="1" topLeftCell="B258" zoomScale="60" zoomScaleNormal="60" zoomScaleSheetLayoutView="10" zoomScalePageLayoutView="25" workbookViewId="0">
      <selection activeCell="G267" sqref="G267:H267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2"/>
      <c r="B1" s="122"/>
      <c r="C1" s="122"/>
      <c r="D1" s="123" t="s">
        <v>475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0" ht="117.75" customHeight="1">
      <c r="A2" s="131" t="s">
        <v>24</v>
      </c>
      <c r="B2" s="134" t="s">
        <v>20</v>
      </c>
      <c r="C2" s="117"/>
      <c r="D2" s="117"/>
      <c r="E2" s="117"/>
      <c r="F2" s="117"/>
      <c r="G2" s="137" t="s">
        <v>22</v>
      </c>
      <c r="H2" s="140" t="s">
        <v>11</v>
      </c>
      <c r="I2" s="140" t="s">
        <v>15</v>
      </c>
      <c r="J2" s="128" t="s">
        <v>10</v>
      </c>
      <c r="K2" s="129"/>
      <c r="L2" s="129"/>
      <c r="M2" s="129"/>
      <c r="N2" s="129"/>
      <c r="O2" s="129"/>
      <c r="P2" s="130"/>
      <c r="Q2" s="126" t="s">
        <v>2</v>
      </c>
      <c r="R2" s="127"/>
      <c r="S2" s="131" t="s">
        <v>23</v>
      </c>
      <c r="T2" s="131" t="s">
        <v>5</v>
      </c>
    </row>
    <row r="3" spans="1:20" ht="112.5" customHeight="1">
      <c r="A3" s="132"/>
      <c r="B3" s="135"/>
      <c r="C3" s="118" t="s">
        <v>26</v>
      </c>
      <c r="D3" s="118" t="s">
        <v>21</v>
      </c>
      <c r="E3" s="118" t="s">
        <v>25</v>
      </c>
      <c r="F3" s="118" t="s">
        <v>435</v>
      </c>
      <c r="G3" s="138"/>
      <c r="H3" s="141"/>
      <c r="I3" s="141"/>
      <c r="J3" s="143" t="s">
        <v>13</v>
      </c>
      <c r="K3" s="144"/>
      <c r="L3" s="145" t="s">
        <v>299</v>
      </c>
      <c r="M3" s="143" t="s">
        <v>14</v>
      </c>
      <c r="N3" s="144"/>
      <c r="O3" s="145" t="s">
        <v>12</v>
      </c>
      <c r="P3" s="147" t="s">
        <v>0</v>
      </c>
      <c r="Q3" s="149" t="s">
        <v>4</v>
      </c>
      <c r="R3" s="147" t="s">
        <v>1</v>
      </c>
      <c r="S3" s="132"/>
      <c r="T3" s="132"/>
    </row>
    <row r="4" spans="1:20" ht="64.5" customHeight="1" thickBot="1">
      <c r="A4" s="133"/>
      <c r="B4" s="136"/>
      <c r="C4" s="119"/>
      <c r="D4" s="119"/>
      <c r="E4" s="119"/>
      <c r="F4" s="119"/>
      <c r="G4" s="139"/>
      <c r="H4" s="142"/>
      <c r="I4" s="142"/>
      <c r="J4" s="120" t="s">
        <v>6</v>
      </c>
      <c r="K4" s="121" t="s">
        <v>7</v>
      </c>
      <c r="L4" s="146"/>
      <c r="M4" s="120" t="s">
        <v>8</v>
      </c>
      <c r="N4" s="121" t="s">
        <v>9</v>
      </c>
      <c r="O4" s="146"/>
      <c r="P4" s="148"/>
      <c r="Q4" s="150"/>
      <c r="R4" s="148"/>
      <c r="S4" s="133"/>
      <c r="T4" s="133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08">
        <v>120000</v>
      </c>
      <c r="H6" s="108">
        <v>16809.87</v>
      </c>
      <c r="I6" s="115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07">
        <v>120000</v>
      </c>
      <c r="H8" s="107">
        <v>16809.87</v>
      </c>
      <c r="I8" s="110">
        <v>25</v>
      </c>
      <c r="J8" s="110">
        <f t="shared" ref="J8:J71" si="1">+G8*2.87%</f>
        <v>3444</v>
      </c>
      <c r="K8" s="110">
        <f t="shared" ref="K8:K71" si="2">+G8*7.1%</f>
        <v>8520</v>
      </c>
      <c r="L8" s="110">
        <f t="shared" ref="L8:L71" si="3">G8*1.1%</f>
        <v>1320.0000000000002</v>
      </c>
      <c r="M8" s="110">
        <f t="shared" ref="M8:M71" si="4">+G8*3.04%</f>
        <v>3648</v>
      </c>
      <c r="N8" s="110">
        <f t="shared" ref="N8:N71" si="5">+G8*7.09%</f>
        <v>8508</v>
      </c>
      <c r="O8" s="110"/>
      <c r="P8" s="110">
        <f t="shared" ref="P8:P71" si="6">SUM(J8:O8)</f>
        <v>25440</v>
      </c>
      <c r="Q8" s="110">
        <f t="shared" ref="Q8:Q71" si="7">+H8+I8+J8+M8+O8</f>
        <v>23926.87</v>
      </c>
      <c r="R8" s="110">
        <f t="shared" ref="R8:R71" si="8">+K8+L8+N8</f>
        <v>18348</v>
      </c>
      <c r="S8" s="110">
        <f t="shared" ref="S8:S71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07">
        <v>38500</v>
      </c>
      <c r="H11" s="107">
        <v>28.43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1350.12</v>
      </c>
      <c r="P11" s="110">
        <f t="shared" si="6"/>
        <v>9512.119999999999</v>
      </c>
      <c r="Q11" s="110">
        <f t="shared" si="7"/>
        <v>3678.9</v>
      </c>
      <c r="R11" s="110">
        <f t="shared" si="8"/>
        <v>5886.65</v>
      </c>
      <c r="S11" s="110">
        <f t="shared" si="9"/>
        <v>34821.1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1350.12</v>
      </c>
      <c r="P14" s="110">
        <f t="shared" si="6"/>
        <v>7471.62</v>
      </c>
      <c r="Q14" s="110">
        <f t="shared" si="7"/>
        <v>3081.6324999999997</v>
      </c>
      <c r="R14" s="110">
        <f t="shared" si="8"/>
        <v>4414.9875000000002</v>
      </c>
      <c r="S14" s="110">
        <f t="shared" si="9"/>
        <v>25793.3675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07">
        <v>40000</v>
      </c>
      <c r="H15" s="107">
        <v>37.61</v>
      </c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2700.24</v>
      </c>
      <c r="P15" s="110">
        <f t="shared" si="6"/>
        <v>11180.24</v>
      </c>
      <c r="Q15" s="110">
        <f t="shared" si="7"/>
        <v>5126.8499999999995</v>
      </c>
      <c r="R15" s="110">
        <f t="shared" si="8"/>
        <v>6116</v>
      </c>
      <c r="S15" s="110">
        <f t="shared" si="9"/>
        <v>34873.15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07">
        <v>26250</v>
      </c>
      <c r="H17" s="107"/>
      <c r="I17" s="110">
        <v>25</v>
      </c>
      <c r="J17" s="110">
        <f>+G17*2.87%</f>
        <v>753.375</v>
      </c>
      <c r="K17" s="110">
        <f>+G17*7.1%</f>
        <v>1863.7499999999998</v>
      </c>
      <c r="L17" s="110">
        <f>G17*1.1%</f>
        <v>288.75000000000006</v>
      </c>
      <c r="M17" s="110">
        <f>+G17*3.04%</f>
        <v>798</v>
      </c>
      <c r="N17" s="110">
        <f>+G17*7.09%</f>
        <v>1861.1250000000002</v>
      </c>
      <c r="O17" s="110"/>
      <c r="P17" s="110">
        <f>SUM(J17:O17)</f>
        <v>5565</v>
      </c>
      <c r="Q17" s="110">
        <f>+H17+I17+J17+M17+O17</f>
        <v>1576.375</v>
      </c>
      <c r="R17" s="110">
        <f>+K17+L17+N17</f>
        <v>4013.625</v>
      </c>
      <c r="S17" s="110">
        <f>+G17-Q17</f>
        <v>24673.625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07">
        <v>41000</v>
      </c>
      <c r="H18" s="107">
        <v>381.27</v>
      </c>
      <c r="I18" s="110">
        <v>25</v>
      </c>
      <c r="J18" s="110">
        <f>+G18*2.87%</f>
        <v>1176.7</v>
      </c>
      <c r="K18" s="110">
        <f>+G18*7.1%</f>
        <v>2910.9999999999995</v>
      </c>
      <c r="L18" s="110">
        <f>G18*1.1%</f>
        <v>451.00000000000006</v>
      </c>
      <c r="M18" s="110">
        <f>+G18*3.04%</f>
        <v>1246.4000000000001</v>
      </c>
      <c r="N18" s="110">
        <f>+G18*7.09%</f>
        <v>2906.9</v>
      </c>
      <c r="O18" s="110">
        <v>1350.12</v>
      </c>
      <c r="P18" s="110">
        <f>SUM(J18:O18)</f>
        <v>10042.119999999999</v>
      </c>
      <c r="Q18" s="110">
        <f>+H18+I18+J18+M18+O18</f>
        <v>4179.49</v>
      </c>
      <c r="R18" s="110">
        <f>+K18+L18+N18</f>
        <v>6268.9</v>
      </c>
      <c r="S18" s="110">
        <f>+G18-Q18</f>
        <v>36820.51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07">
        <v>110000</v>
      </c>
      <c r="H19" s="107">
        <v>14457.62</v>
      </c>
      <c r="I19" s="110">
        <v>25</v>
      </c>
      <c r="J19" s="110">
        <f t="shared" si="1"/>
        <v>3157</v>
      </c>
      <c r="K19" s="110">
        <f t="shared" si="2"/>
        <v>7809.9999999999991</v>
      </c>
      <c r="L19" s="110">
        <f t="shared" si="3"/>
        <v>1210.0000000000002</v>
      </c>
      <c r="M19" s="110">
        <f t="shared" si="4"/>
        <v>3344</v>
      </c>
      <c r="N19" s="110">
        <f t="shared" si="5"/>
        <v>7799.0000000000009</v>
      </c>
      <c r="O19" s="110"/>
      <c r="P19" s="110">
        <f t="shared" si="6"/>
        <v>23320</v>
      </c>
      <c r="Q19" s="110">
        <f t="shared" si="7"/>
        <v>20983.620000000003</v>
      </c>
      <c r="R19" s="110">
        <f t="shared" si="8"/>
        <v>16819</v>
      </c>
      <c r="S19" s="110">
        <f t="shared" si="9"/>
        <v>89016.38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07">
        <v>60000</v>
      </c>
      <c r="H21" s="107">
        <v>3486.68</v>
      </c>
      <c r="I21" s="110">
        <v>25</v>
      </c>
      <c r="J21" s="110">
        <f t="shared" si="1"/>
        <v>1722</v>
      </c>
      <c r="K21" s="110">
        <f t="shared" si="2"/>
        <v>4260</v>
      </c>
      <c r="L21" s="110">
        <f t="shared" si="3"/>
        <v>660.00000000000011</v>
      </c>
      <c r="M21" s="110">
        <f t="shared" si="4"/>
        <v>1824</v>
      </c>
      <c r="N21" s="110">
        <f t="shared" si="5"/>
        <v>4254</v>
      </c>
      <c r="O21" s="110"/>
      <c r="P21" s="110">
        <f t="shared" si="6"/>
        <v>12720</v>
      </c>
      <c r="Q21" s="110">
        <f t="shared" si="7"/>
        <v>7057.68</v>
      </c>
      <c r="R21" s="110">
        <f t="shared" si="8"/>
        <v>9174</v>
      </c>
      <c r="S21" s="110">
        <f t="shared" si="9"/>
        <v>52942.32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07">
        <v>32000</v>
      </c>
      <c r="H22" s="107"/>
      <c r="I22" s="110">
        <v>25</v>
      </c>
      <c r="J22" s="110">
        <f t="shared" si="1"/>
        <v>918.4</v>
      </c>
      <c r="K22" s="110">
        <f t="shared" si="2"/>
        <v>2272</v>
      </c>
      <c r="L22" s="110">
        <f t="shared" si="3"/>
        <v>352.00000000000006</v>
      </c>
      <c r="M22" s="110">
        <f t="shared" si="4"/>
        <v>972.8</v>
      </c>
      <c r="N22" s="110">
        <f t="shared" si="5"/>
        <v>2268.8000000000002</v>
      </c>
      <c r="O22" s="110"/>
      <c r="P22" s="110">
        <f t="shared" si="6"/>
        <v>6784</v>
      </c>
      <c r="Q22" s="110">
        <f t="shared" si="7"/>
        <v>1916.1999999999998</v>
      </c>
      <c r="R22" s="110">
        <f t="shared" si="8"/>
        <v>4892.8</v>
      </c>
      <c r="S22" s="110">
        <f t="shared" si="9"/>
        <v>30083.8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07">
        <v>110000</v>
      </c>
      <c r="H23" s="107">
        <v>14120.09</v>
      </c>
      <c r="I23" s="110">
        <v>25</v>
      </c>
      <c r="J23" s="110">
        <f t="shared" si="1"/>
        <v>3157</v>
      </c>
      <c r="K23" s="110">
        <f t="shared" si="2"/>
        <v>7809.9999999999991</v>
      </c>
      <c r="L23" s="110">
        <f t="shared" si="3"/>
        <v>1210.0000000000002</v>
      </c>
      <c r="M23" s="110">
        <f t="shared" si="4"/>
        <v>3344</v>
      </c>
      <c r="N23" s="110">
        <f t="shared" si="5"/>
        <v>7799.0000000000009</v>
      </c>
      <c r="O23" s="110">
        <v>1350.12</v>
      </c>
      <c r="P23" s="110">
        <f t="shared" si="6"/>
        <v>24670.12</v>
      </c>
      <c r="Q23" s="110">
        <f t="shared" si="7"/>
        <v>21996.21</v>
      </c>
      <c r="R23" s="110">
        <f t="shared" si="8"/>
        <v>16819</v>
      </c>
      <c r="S23" s="110">
        <f t="shared" si="9"/>
        <v>88003.790000000008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07">
        <v>45000</v>
      </c>
      <c r="H24" s="107">
        <v>1148.33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/>
      <c r="P24" s="110">
        <f t="shared" si="6"/>
        <v>9540</v>
      </c>
      <c r="Q24" s="110">
        <f t="shared" si="7"/>
        <v>3832.83</v>
      </c>
      <c r="R24" s="110">
        <f t="shared" si="8"/>
        <v>6880.5</v>
      </c>
      <c r="S24" s="110">
        <f t="shared" si="9"/>
        <v>41167.17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07">
        <v>45000</v>
      </c>
      <c r="H25" s="107">
        <v>743.29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2700.24</v>
      </c>
      <c r="P25" s="110">
        <f t="shared" si="6"/>
        <v>12240.24</v>
      </c>
      <c r="Q25" s="110">
        <f t="shared" si="7"/>
        <v>6128.03</v>
      </c>
      <c r="R25" s="110">
        <f t="shared" si="8"/>
        <v>6880.5</v>
      </c>
      <c r="S25" s="110">
        <f t="shared" si="9"/>
        <v>38871.97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07">
        <v>45000</v>
      </c>
      <c r="H26" s="107">
        <v>743.29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2700.24</v>
      </c>
      <c r="P26" s="110">
        <f t="shared" si="6"/>
        <v>12240.24</v>
      </c>
      <c r="Q26" s="110">
        <f t="shared" si="7"/>
        <v>6128.03</v>
      </c>
      <c r="R26" s="110">
        <f t="shared" si="8"/>
        <v>6880.5</v>
      </c>
      <c r="S26" s="110">
        <f t="shared" si="9"/>
        <v>38871.97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07">
        <v>45000</v>
      </c>
      <c r="H28" s="107">
        <v>945.81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>
        <v>1350.12</v>
      </c>
      <c r="P28" s="110">
        <f t="shared" si="6"/>
        <v>10890.119999999999</v>
      </c>
      <c r="Q28" s="110">
        <f t="shared" si="7"/>
        <v>4980.43</v>
      </c>
      <c r="R28" s="110">
        <f t="shared" si="8"/>
        <v>6880.5</v>
      </c>
      <c r="S28" s="110">
        <f t="shared" si="9"/>
        <v>40019.57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07">
        <v>45000</v>
      </c>
      <c r="H29" s="107">
        <v>1148.33</v>
      </c>
      <c r="I29" s="110">
        <v>25</v>
      </c>
      <c r="J29" s="110">
        <f t="shared" si="1"/>
        <v>1291.5</v>
      </c>
      <c r="K29" s="110">
        <f t="shared" si="2"/>
        <v>3194.9999999999995</v>
      </c>
      <c r="L29" s="110">
        <f t="shared" si="3"/>
        <v>495.00000000000006</v>
      </c>
      <c r="M29" s="110">
        <f t="shared" si="4"/>
        <v>1368</v>
      </c>
      <c r="N29" s="110">
        <f t="shared" si="5"/>
        <v>3190.5</v>
      </c>
      <c r="O29" s="110"/>
      <c r="P29" s="110">
        <f t="shared" si="6"/>
        <v>9540</v>
      </c>
      <c r="Q29" s="110">
        <f t="shared" si="7"/>
        <v>3832.83</v>
      </c>
      <c r="R29" s="110">
        <f t="shared" si="8"/>
        <v>6880.5</v>
      </c>
      <c r="S29" s="110">
        <f t="shared" si="9"/>
        <v>41167.17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0">
        <v>45000</v>
      </c>
      <c r="H30" s="110">
        <v>1148.33</v>
      </c>
      <c r="I30" s="111">
        <v>25</v>
      </c>
      <c r="J30" s="110">
        <f t="shared" ref="J30" si="10">+G30*2.87%</f>
        <v>1291.5</v>
      </c>
      <c r="K30" s="110">
        <f t="shared" ref="K30" si="11">+G30*7.1%</f>
        <v>3194.9999999999995</v>
      </c>
      <c r="L30" s="110">
        <f t="shared" ref="L30" si="12">G30*1.1%</f>
        <v>495.00000000000006</v>
      </c>
      <c r="M30" s="110">
        <f t="shared" ref="M30" si="13">+G30*3.04%</f>
        <v>1368</v>
      </c>
      <c r="N30" s="110">
        <f t="shared" ref="N30" si="14">+G30*7.09%</f>
        <v>3190.5</v>
      </c>
      <c r="O30" s="110"/>
      <c r="P30" s="110">
        <f t="shared" ref="P30" si="15">SUM(J30:O30)</f>
        <v>9540</v>
      </c>
      <c r="Q30" s="110">
        <f t="shared" ref="Q30" si="16">+H30+I30+J30+M30+O30</f>
        <v>3832.83</v>
      </c>
      <c r="R30" s="110">
        <f t="shared" ref="R30" si="17">+K30+L30+N30</f>
        <v>6880.5</v>
      </c>
      <c r="S30" s="110">
        <f t="shared" ref="S30" si="18">+G30-Q30</f>
        <v>41167.17</v>
      </c>
      <c r="T30" s="103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07">
        <v>40000</v>
      </c>
      <c r="H31" s="107">
        <v>442.65</v>
      </c>
      <c r="I31" s="110">
        <v>25</v>
      </c>
      <c r="J31" s="110">
        <f t="shared" si="1"/>
        <v>1148</v>
      </c>
      <c r="K31" s="110">
        <f t="shared" si="2"/>
        <v>2839.9999999999995</v>
      </c>
      <c r="L31" s="110">
        <f t="shared" si="3"/>
        <v>440.00000000000006</v>
      </c>
      <c r="M31" s="110">
        <f t="shared" si="4"/>
        <v>1216</v>
      </c>
      <c r="N31" s="110">
        <f t="shared" si="5"/>
        <v>2836</v>
      </c>
      <c r="O31" s="110"/>
      <c r="P31" s="110">
        <f t="shared" si="6"/>
        <v>8480</v>
      </c>
      <c r="Q31" s="110">
        <f t="shared" si="7"/>
        <v>2831.65</v>
      </c>
      <c r="R31" s="110">
        <f t="shared" si="8"/>
        <v>6116</v>
      </c>
      <c r="S31" s="110">
        <f t="shared" si="9"/>
        <v>37168.35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07">
        <v>31500</v>
      </c>
      <c r="H32" s="107"/>
      <c r="I32" s="110">
        <v>25</v>
      </c>
      <c r="J32" s="110">
        <f t="shared" si="1"/>
        <v>904.05</v>
      </c>
      <c r="K32" s="110">
        <f t="shared" si="2"/>
        <v>2236.5</v>
      </c>
      <c r="L32" s="110">
        <f t="shared" si="3"/>
        <v>346.50000000000006</v>
      </c>
      <c r="M32" s="110">
        <f t="shared" si="4"/>
        <v>957.6</v>
      </c>
      <c r="N32" s="110">
        <f t="shared" si="5"/>
        <v>2233.3500000000004</v>
      </c>
      <c r="O32" s="110"/>
      <c r="P32" s="110">
        <f t="shared" si="6"/>
        <v>6678.0000000000009</v>
      </c>
      <c r="Q32" s="110">
        <f t="shared" si="7"/>
        <v>1886.65</v>
      </c>
      <c r="R32" s="110">
        <f t="shared" si="8"/>
        <v>4816.3500000000004</v>
      </c>
      <c r="S32" s="110">
        <f t="shared" si="9"/>
        <v>29613.35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0">
        <v>31800</v>
      </c>
      <c r="H33" s="110"/>
      <c r="I33" s="110">
        <v>25</v>
      </c>
      <c r="J33" s="110">
        <f t="shared" si="1"/>
        <v>912.66</v>
      </c>
      <c r="K33" s="110">
        <f t="shared" si="2"/>
        <v>2257.7999999999997</v>
      </c>
      <c r="L33" s="110">
        <f t="shared" si="3"/>
        <v>349.8</v>
      </c>
      <c r="M33" s="110">
        <f t="shared" si="4"/>
        <v>966.72</v>
      </c>
      <c r="N33" s="110">
        <f t="shared" si="5"/>
        <v>2254.6200000000003</v>
      </c>
      <c r="O33" s="110"/>
      <c r="P33" s="110">
        <f t="shared" si="6"/>
        <v>6741.6</v>
      </c>
      <c r="Q33" s="110">
        <f t="shared" si="7"/>
        <v>1904.38</v>
      </c>
      <c r="R33" s="110">
        <f t="shared" si="8"/>
        <v>4862.22</v>
      </c>
      <c r="S33" s="110">
        <f t="shared" si="9"/>
        <v>29895.62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395</v>
      </c>
      <c r="C34" s="32" t="s">
        <v>51</v>
      </c>
      <c r="D34" s="32" t="s">
        <v>112</v>
      </c>
      <c r="E34" s="33" t="s">
        <v>295</v>
      </c>
      <c r="F34" s="33" t="s">
        <v>436</v>
      </c>
      <c r="G34" s="107">
        <v>25000</v>
      </c>
      <c r="H34" s="107"/>
      <c r="I34" s="110">
        <v>25</v>
      </c>
      <c r="J34" s="110">
        <f t="shared" si="1"/>
        <v>717.5</v>
      </c>
      <c r="K34" s="110">
        <f t="shared" si="2"/>
        <v>1774.9999999999998</v>
      </c>
      <c r="L34" s="110">
        <f t="shared" si="3"/>
        <v>275</v>
      </c>
      <c r="M34" s="110">
        <f t="shared" si="4"/>
        <v>760</v>
      </c>
      <c r="N34" s="110">
        <f t="shared" si="5"/>
        <v>1772.5000000000002</v>
      </c>
      <c r="O34" s="110"/>
      <c r="P34" s="110">
        <f t="shared" si="6"/>
        <v>5300</v>
      </c>
      <c r="Q34" s="110">
        <f t="shared" si="7"/>
        <v>1502.5</v>
      </c>
      <c r="R34" s="110">
        <f t="shared" si="8"/>
        <v>3822.5</v>
      </c>
      <c r="S34" s="110">
        <f t="shared" si="9"/>
        <v>23497.5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157</v>
      </c>
      <c r="C35" s="32" t="s">
        <v>51</v>
      </c>
      <c r="D35" s="32" t="s">
        <v>412</v>
      </c>
      <c r="E35" s="33" t="s">
        <v>293</v>
      </c>
      <c r="F35" s="33" t="s">
        <v>437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285</v>
      </c>
      <c r="C36" s="32" t="s">
        <v>51</v>
      </c>
      <c r="D36" s="32" t="s">
        <v>286</v>
      </c>
      <c r="E36" s="33" t="s">
        <v>293</v>
      </c>
      <c r="F36" s="33" t="s">
        <v>437</v>
      </c>
      <c r="G36" s="107">
        <v>31500</v>
      </c>
      <c r="H36" s="107"/>
      <c r="I36" s="110">
        <v>25</v>
      </c>
      <c r="J36" s="110">
        <f t="shared" si="1"/>
        <v>904.05</v>
      </c>
      <c r="K36" s="110">
        <f t="shared" si="2"/>
        <v>2236.5</v>
      </c>
      <c r="L36" s="110">
        <f t="shared" si="3"/>
        <v>346.50000000000006</v>
      </c>
      <c r="M36" s="110">
        <f t="shared" si="4"/>
        <v>957.6</v>
      </c>
      <c r="N36" s="110">
        <f t="shared" si="5"/>
        <v>2233.3500000000004</v>
      </c>
      <c r="O36" s="110"/>
      <c r="P36" s="110">
        <f t="shared" si="6"/>
        <v>6678.0000000000009</v>
      </c>
      <c r="Q36" s="110">
        <f t="shared" si="7"/>
        <v>1886.65</v>
      </c>
      <c r="R36" s="110">
        <f t="shared" si="8"/>
        <v>4816.3500000000004</v>
      </c>
      <c r="S36" s="110">
        <f t="shared" si="9"/>
        <v>29613.35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369</v>
      </c>
      <c r="C37" s="32" t="s">
        <v>51</v>
      </c>
      <c r="D37" s="25" t="s">
        <v>370</v>
      </c>
      <c r="E37" s="33" t="s">
        <v>293</v>
      </c>
      <c r="F37" s="33" t="s">
        <v>436</v>
      </c>
      <c r="G37" s="107">
        <v>28000</v>
      </c>
      <c r="H37" s="107"/>
      <c r="I37" s="110">
        <v>25</v>
      </c>
      <c r="J37" s="110">
        <f t="shared" si="1"/>
        <v>803.6</v>
      </c>
      <c r="K37" s="110">
        <f t="shared" si="2"/>
        <v>1987.9999999999998</v>
      </c>
      <c r="L37" s="110">
        <f t="shared" si="3"/>
        <v>308.00000000000006</v>
      </c>
      <c r="M37" s="110">
        <f t="shared" si="4"/>
        <v>851.2</v>
      </c>
      <c r="N37" s="110">
        <f t="shared" si="5"/>
        <v>1985.2</v>
      </c>
      <c r="O37" s="110"/>
      <c r="P37" s="110">
        <f t="shared" si="6"/>
        <v>5936</v>
      </c>
      <c r="Q37" s="110">
        <f t="shared" si="7"/>
        <v>1679.8000000000002</v>
      </c>
      <c r="R37" s="110">
        <f t="shared" si="8"/>
        <v>4281.2</v>
      </c>
      <c r="S37" s="110">
        <f t="shared" si="9"/>
        <v>26320.2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50</v>
      </c>
      <c r="C38" s="32" t="s">
        <v>51</v>
      </c>
      <c r="D38" s="32" t="s">
        <v>52</v>
      </c>
      <c r="E38" s="33" t="s">
        <v>295</v>
      </c>
      <c r="F38" s="33" t="s">
        <v>437</v>
      </c>
      <c r="G38" s="107">
        <v>25000</v>
      </c>
      <c r="H38" s="107"/>
      <c r="I38" s="110">
        <v>25</v>
      </c>
      <c r="J38" s="110">
        <f t="shared" si="1"/>
        <v>717.5</v>
      </c>
      <c r="K38" s="110">
        <f t="shared" si="2"/>
        <v>1774.9999999999998</v>
      </c>
      <c r="L38" s="110">
        <f t="shared" si="3"/>
        <v>275</v>
      </c>
      <c r="M38" s="110">
        <f t="shared" si="4"/>
        <v>760</v>
      </c>
      <c r="N38" s="110">
        <f t="shared" si="5"/>
        <v>1772.5000000000002</v>
      </c>
      <c r="O38" s="110">
        <v>1350.12</v>
      </c>
      <c r="P38" s="110">
        <f t="shared" si="6"/>
        <v>6650.12</v>
      </c>
      <c r="Q38" s="110">
        <f t="shared" si="7"/>
        <v>2852.62</v>
      </c>
      <c r="R38" s="110">
        <f t="shared" si="8"/>
        <v>3822.5</v>
      </c>
      <c r="S38" s="110">
        <f t="shared" si="9"/>
        <v>22147.38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32" t="s">
        <v>53</v>
      </c>
      <c r="C39" s="32" t="s">
        <v>51</v>
      </c>
      <c r="D39" s="32" t="s">
        <v>52</v>
      </c>
      <c r="E39" s="33" t="s">
        <v>293</v>
      </c>
      <c r="F39" s="33" t="s">
        <v>437</v>
      </c>
      <c r="G39" s="107">
        <v>23100</v>
      </c>
      <c r="H39" s="107"/>
      <c r="I39" s="110">
        <v>25</v>
      </c>
      <c r="J39" s="110">
        <f t="shared" si="1"/>
        <v>662.97</v>
      </c>
      <c r="K39" s="110">
        <f t="shared" si="2"/>
        <v>1640.1</v>
      </c>
      <c r="L39" s="110">
        <f t="shared" si="3"/>
        <v>254.10000000000002</v>
      </c>
      <c r="M39" s="110">
        <f t="shared" si="4"/>
        <v>702.24</v>
      </c>
      <c r="N39" s="110">
        <f t="shared" si="5"/>
        <v>1637.7900000000002</v>
      </c>
      <c r="O39" s="110"/>
      <c r="P39" s="110">
        <f t="shared" si="6"/>
        <v>4897.2</v>
      </c>
      <c r="Q39" s="110">
        <f t="shared" si="7"/>
        <v>1390.21</v>
      </c>
      <c r="R39" s="110">
        <f t="shared" si="8"/>
        <v>3531.99</v>
      </c>
      <c r="S39" s="110">
        <f t="shared" si="9"/>
        <v>21709.79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69" t="s">
        <v>425</v>
      </c>
      <c r="C40" s="32" t="s">
        <v>51</v>
      </c>
      <c r="D40" s="32" t="s">
        <v>52</v>
      </c>
      <c r="E40" s="33" t="s">
        <v>293</v>
      </c>
      <c r="F40" s="88" t="s">
        <v>437</v>
      </c>
      <c r="G40" s="111">
        <v>22000</v>
      </c>
      <c r="H40" s="111"/>
      <c r="I40" s="116">
        <v>25</v>
      </c>
      <c r="J40" s="116">
        <f t="shared" ref="J40" si="19">+G40*2.87%</f>
        <v>631.4</v>
      </c>
      <c r="K40" s="116">
        <f t="shared" ref="K40" si="20">+G40*7.1%</f>
        <v>1561.9999999999998</v>
      </c>
      <c r="L40" s="116">
        <f t="shared" ref="L40" si="21">G40*1.1%</f>
        <v>242.00000000000003</v>
      </c>
      <c r="M40" s="116">
        <f t="shared" ref="M40" si="22">+G40*3.04%</f>
        <v>668.8</v>
      </c>
      <c r="N40" s="116">
        <f t="shared" ref="N40" si="23">+G40*7.09%</f>
        <v>1559.8000000000002</v>
      </c>
      <c r="O40" s="116"/>
      <c r="P40" s="116">
        <f t="shared" ref="P40" si="24">SUM(J40:O40)</f>
        <v>4664</v>
      </c>
      <c r="Q40" s="116">
        <f t="shared" ref="Q40" si="25">+H40+I40+J40+M40+O40</f>
        <v>1325.1999999999998</v>
      </c>
      <c r="R40" s="116">
        <f t="shared" ref="R40" si="26">+K40+L40+N40</f>
        <v>3363.8</v>
      </c>
      <c r="S40" s="116">
        <f t="shared" ref="S40" si="27">+G40-Q40</f>
        <v>20674.8</v>
      </c>
      <c r="T40" s="105">
        <v>111</v>
      </c>
    </row>
    <row r="41" spans="1:20" s="31" customFormat="1" ht="33.950000000000003" customHeight="1">
      <c r="A41" s="81">
        <f t="shared" si="0"/>
        <v>37</v>
      </c>
      <c r="B41" s="32" t="s">
        <v>362</v>
      </c>
      <c r="C41" s="32" t="s">
        <v>51</v>
      </c>
      <c r="D41" s="32" t="s">
        <v>147</v>
      </c>
      <c r="E41" s="33" t="s">
        <v>293</v>
      </c>
      <c r="F41" s="33" t="s">
        <v>437</v>
      </c>
      <c r="G41" s="107">
        <v>26000</v>
      </c>
      <c r="H41" s="107"/>
      <c r="I41" s="110">
        <v>25</v>
      </c>
      <c r="J41" s="110">
        <f t="shared" si="1"/>
        <v>746.2</v>
      </c>
      <c r="K41" s="110">
        <f t="shared" si="2"/>
        <v>1845.9999999999998</v>
      </c>
      <c r="L41" s="110">
        <f t="shared" si="3"/>
        <v>286.00000000000006</v>
      </c>
      <c r="M41" s="110">
        <f t="shared" si="4"/>
        <v>790.4</v>
      </c>
      <c r="N41" s="110">
        <f t="shared" si="5"/>
        <v>1843.4</v>
      </c>
      <c r="O41" s="110"/>
      <c r="P41" s="110">
        <f t="shared" si="6"/>
        <v>5512</v>
      </c>
      <c r="Q41" s="110">
        <f t="shared" si="7"/>
        <v>1561.6</v>
      </c>
      <c r="R41" s="110">
        <f t="shared" si="8"/>
        <v>3975.4</v>
      </c>
      <c r="S41" s="110">
        <f t="shared" si="9"/>
        <v>24438.400000000001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185</v>
      </c>
      <c r="C42" s="32" t="s">
        <v>105</v>
      </c>
      <c r="D42" s="32" t="s">
        <v>186</v>
      </c>
      <c r="E42" s="33" t="s">
        <v>295</v>
      </c>
      <c r="F42" s="33" t="s">
        <v>437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189</v>
      </c>
      <c r="C43" s="32" t="s">
        <v>105</v>
      </c>
      <c r="D43" s="32" t="s">
        <v>190</v>
      </c>
      <c r="E43" s="33" t="s">
        <v>295</v>
      </c>
      <c r="F43" s="33" t="s">
        <v>437</v>
      </c>
      <c r="G43" s="107">
        <v>60000</v>
      </c>
      <c r="H43" s="107">
        <v>3486.68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/>
      <c r="P43" s="110">
        <f t="shared" si="6"/>
        <v>12720</v>
      </c>
      <c r="Q43" s="110">
        <f t="shared" si="7"/>
        <v>7057.68</v>
      </c>
      <c r="R43" s="110">
        <f t="shared" si="8"/>
        <v>9174</v>
      </c>
      <c r="S43" s="110">
        <f t="shared" si="9"/>
        <v>52942.32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231</v>
      </c>
      <c r="C44" s="32" t="s">
        <v>105</v>
      </c>
      <c r="D44" s="32" t="s">
        <v>232</v>
      </c>
      <c r="E44" s="33" t="s">
        <v>295</v>
      </c>
      <c r="F44" s="33" t="s">
        <v>437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104</v>
      </c>
      <c r="C45" s="32" t="s">
        <v>105</v>
      </c>
      <c r="D45" s="32" t="s">
        <v>106</v>
      </c>
      <c r="E45" s="33" t="s">
        <v>295</v>
      </c>
      <c r="F45" s="33" t="s">
        <v>437</v>
      </c>
      <c r="G45" s="107">
        <v>60000</v>
      </c>
      <c r="H45" s="107">
        <v>3486.68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/>
      <c r="P45" s="110">
        <f t="shared" si="6"/>
        <v>12720</v>
      </c>
      <c r="Q45" s="110">
        <f t="shared" si="7"/>
        <v>7057.68</v>
      </c>
      <c r="R45" s="110">
        <f t="shared" si="8"/>
        <v>9174</v>
      </c>
      <c r="S45" s="110">
        <f t="shared" si="9"/>
        <v>52942.32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284</v>
      </c>
      <c r="C46" s="32" t="s">
        <v>105</v>
      </c>
      <c r="D46" s="32" t="s">
        <v>106</v>
      </c>
      <c r="E46" s="33" t="s">
        <v>293</v>
      </c>
      <c r="F46" s="33" t="s">
        <v>437</v>
      </c>
      <c r="G46" s="107">
        <v>60000</v>
      </c>
      <c r="H46" s="107">
        <v>3216.65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>
        <v>1350.12</v>
      </c>
      <c r="P46" s="110">
        <f t="shared" si="6"/>
        <v>14070.119999999999</v>
      </c>
      <c r="Q46" s="110">
        <f t="shared" si="7"/>
        <v>8137.7699999999995</v>
      </c>
      <c r="R46" s="110">
        <f t="shared" si="8"/>
        <v>9174</v>
      </c>
      <c r="S46" s="110">
        <f t="shared" si="9"/>
        <v>51862.23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198</v>
      </c>
      <c r="C47" s="32" t="s">
        <v>474</v>
      </c>
      <c r="D47" s="32" t="s">
        <v>199</v>
      </c>
      <c r="E47" s="33" t="s">
        <v>295</v>
      </c>
      <c r="F47" s="33" t="s">
        <v>437</v>
      </c>
      <c r="G47" s="107">
        <v>73000</v>
      </c>
      <c r="H47" s="107">
        <v>5933.02</v>
      </c>
      <c r="I47" s="110">
        <v>25</v>
      </c>
      <c r="J47" s="110">
        <f t="shared" si="1"/>
        <v>2095.1</v>
      </c>
      <c r="K47" s="110">
        <f t="shared" si="2"/>
        <v>5182.9999999999991</v>
      </c>
      <c r="L47" s="110">
        <f t="shared" si="3"/>
        <v>803.00000000000011</v>
      </c>
      <c r="M47" s="110">
        <f t="shared" si="4"/>
        <v>2219.1999999999998</v>
      </c>
      <c r="N47" s="110">
        <f t="shared" si="5"/>
        <v>5175.7000000000007</v>
      </c>
      <c r="O47" s="110"/>
      <c r="P47" s="110">
        <f t="shared" si="6"/>
        <v>15476</v>
      </c>
      <c r="Q47" s="110">
        <f t="shared" si="7"/>
        <v>10272.32</v>
      </c>
      <c r="R47" s="110">
        <f t="shared" si="8"/>
        <v>11161.7</v>
      </c>
      <c r="S47" s="110">
        <f t="shared" si="9"/>
        <v>62727.68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202</v>
      </c>
      <c r="C48" s="32" t="s">
        <v>474</v>
      </c>
      <c r="D48" s="32" t="s">
        <v>106</v>
      </c>
      <c r="E48" s="33" t="s">
        <v>295</v>
      </c>
      <c r="F48" s="33" t="s">
        <v>437</v>
      </c>
      <c r="G48" s="107">
        <v>60000</v>
      </c>
      <c r="H48" s="107">
        <v>3486.68</v>
      </c>
      <c r="I48" s="110">
        <v>25</v>
      </c>
      <c r="J48" s="110">
        <f t="shared" si="1"/>
        <v>1722</v>
      </c>
      <c r="K48" s="110">
        <f t="shared" si="2"/>
        <v>4260</v>
      </c>
      <c r="L48" s="110">
        <f t="shared" si="3"/>
        <v>660.00000000000011</v>
      </c>
      <c r="M48" s="110">
        <f t="shared" si="4"/>
        <v>1824</v>
      </c>
      <c r="N48" s="110">
        <f t="shared" si="5"/>
        <v>4254</v>
      </c>
      <c r="O48" s="110"/>
      <c r="P48" s="110">
        <f t="shared" si="6"/>
        <v>12720</v>
      </c>
      <c r="Q48" s="110">
        <f t="shared" si="7"/>
        <v>7057.68</v>
      </c>
      <c r="R48" s="110">
        <f t="shared" si="8"/>
        <v>9174</v>
      </c>
      <c r="S48" s="110">
        <f t="shared" si="9"/>
        <v>52942.32</v>
      </c>
      <c r="T48" s="103">
        <v>111</v>
      </c>
    </row>
    <row r="49" spans="1:20" s="31" customFormat="1" ht="33.75" customHeight="1">
      <c r="A49" s="81">
        <f t="shared" si="0"/>
        <v>45</v>
      </c>
      <c r="B49" s="25" t="s">
        <v>30</v>
      </c>
      <c r="C49" s="32" t="s">
        <v>474</v>
      </c>
      <c r="D49" s="25" t="s">
        <v>365</v>
      </c>
      <c r="E49" s="26" t="s">
        <v>293</v>
      </c>
      <c r="F49" s="26" t="s">
        <v>436</v>
      </c>
      <c r="G49" s="110">
        <v>27000</v>
      </c>
      <c r="H49" s="110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342</v>
      </c>
      <c r="C50" s="32" t="s">
        <v>474</v>
      </c>
      <c r="D50" s="25" t="s">
        <v>54</v>
      </c>
      <c r="E50" s="33" t="s">
        <v>293</v>
      </c>
      <c r="F50" s="33" t="s">
        <v>437</v>
      </c>
      <c r="G50" s="107">
        <v>27000</v>
      </c>
      <c r="H50" s="107"/>
      <c r="I50" s="110">
        <v>25</v>
      </c>
      <c r="J50" s="110">
        <f t="shared" si="1"/>
        <v>774.9</v>
      </c>
      <c r="K50" s="110">
        <f t="shared" si="2"/>
        <v>1916.9999999999998</v>
      </c>
      <c r="L50" s="110">
        <f t="shared" si="3"/>
        <v>297.00000000000006</v>
      </c>
      <c r="M50" s="110">
        <f t="shared" si="4"/>
        <v>820.8</v>
      </c>
      <c r="N50" s="110">
        <f t="shared" si="5"/>
        <v>1914.3000000000002</v>
      </c>
      <c r="O50" s="110"/>
      <c r="P50" s="110">
        <f t="shared" si="6"/>
        <v>5724</v>
      </c>
      <c r="Q50" s="110">
        <f t="shared" si="7"/>
        <v>1620.6999999999998</v>
      </c>
      <c r="R50" s="110">
        <f t="shared" si="8"/>
        <v>4128.3</v>
      </c>
      <c r="S50" s="110">
        <f t="shared" si="9"/>
        <v>25379.3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245</v>
      </c>
      <c r="C51" s="32" t="s">
        <v>39</v>
      </c>
      <c r="D51" s="32" t="s">
        <v>246</v>
      </c>
      <c r="E51" s="33" t="s">
        <v>295</v>
      </c>
      <c r="F51" s="33" t="s">
        <v>436</v>
      </c>
      <c r="G51" s="107">
        <v>60000</v>
      </c>
      <c r="H51" s="107"/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3571</v>
      </c>
      <c r="R51" s="110">
        <f t="shared" si="8"/>
        <v>9174</v>
      </c>
      <c r="S51" s="110">
        <f t="shared" si="9"/>
        <v>56429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275</v>
      </c>
      <c r="C52" s="32" t="s">
        <v>39</v>
      </c>
      <c r="D52" s="32" t="s">
        <v>264</v>
      </c>
      <c r="E52" s="33" t="s">
        <v>295</v>
      </c>
      <c r="F52" s="33" t="s">
        <v>437</v>
      </c>
      <c r="G52" s="107">
        <v>60000</v>
      </c>
      <c r="H52" s="107">
        <v>3486.68</v>
      </c>
      <c r="I52" s="110">
        <v>25</v>
      </c>
      <c r="J52" s="110">
        <f t="shared" si="1"/>
        <v>1722</v>
      </c>
      <c r="K52" s="110">
        <f t="shared" si="2"/>
        <v>4260</v>
      </c>
      <c r="L52" s="110">
        <f t="shared" si="3"/>
        <v>660.00000000000011</v>
      </c>
      <c r="M52" s="110">
        <f t="shared" si="4"/>
        <v>1824</v>
      </c>
      <c r="N52" s="110">
        <f t="shared" si="5"/>
        <v>4254</v>
      </c>
      <c r="O52" s="110"/>
      <c r="P52" s="110">
        <f t="shared" si="6"/>
        <v>12720</v>
      </c>
      <c r="Q52" s="110">
        <f t="shared" si="7"/>
        <v>7057.68</v>
      </c>
      <c r="R52" s="110">
        <f t="shared" si="8"/>
        <v>9174</v>
      </c>
      <c r="S52" s="110">
        <f t="shared" si="9"/>
        <v>52942.32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94</v>
      </c>
      <c r="C53" s="32" t="s">
        <v>39</v>
      </c>
      <c r="D53" s="32" t="s">
        <v>340</v>
      </c>
      <c r="E53" s="33" t="s">
        <v>295</v>
      </c>
      <c r="F53" s="33" t="s">
        <v>436</v>
      </c>
      <c r="G53" s="107">
        <v>45000</v>
      </c>
      <c r="H53" s="107">
        <v>1148.33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/>
      <c r="P53" s="110">
        <f t="shared" si="6"/>
        <v>9540</v>
      </c>
      <c r="Q53" s="110">
        <f t="shared" si="7"/>
        <v>3832.83</v>
      </c>
      <c r="R53" s="110">
        <f t="shared" si="8"/>
        <v>6880.5</v>
      </c>
      <c r="S53" s="110">
        <f t="shared" si="9"/>
        <v>41167.17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132</v>
      </c>
      <c r="C54" s="32" t="s">
        <v>39</v>
      </c>
      <c r="D54" s="32" t="s">
        <v>330</v>
      </c>
      <c r="E54" s="33" t="s">
        <v>293</v>
      </c>
      <c r="F54" s="33" t="s">
        <v>436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>
        <v>2700.24</v>
      </c>
      <c r="P54" s="110">
        <f t="shared" si="6"/>
        <v>10120.24</v>
      </c>
      <c r="Q54" s="110">
        <f t="shared" si="7"/>
        <v>4793.74</v>
      </c>
      <c r="R54" s="110">
        <f t="shared" si="8"/>
        <v>5351.5</v>
      </c>
      <c r="S54" s="110">
        <f t="shared" si="9"/>
        <v>30206.260000000002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207</v>
      </c>
      <c r="C55" s="32" t="s">
        <v>39</v>
      </c>
      <c r="D55" s="32" t="s">
        <v>330</v>
      </c>
      <c r="E55" s="33" t="s">
        <v>294</v>
      </c>
      <c r="F55" s="33" t="s">
        <v>436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125</v>
      </c>
      <c r="C56" s="32" t="s">
        <v>39</v>
      </c>
      <c r="D56" s="32" t="s">
        <v>330</v>
      </c>
      <c r="E56" s="33" t="s">
        <v>293</v>
      </c>
      <c r="F56" s="33" t="s">
        <v>436</v>
      </c>
      <c r="G56" s="107">
        <v>35000</v>
      </c>
      <c r="H56" s="107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314</v>
      </c>
      <c r="C57" s="32" t="s">
        <v>39</v>
      </c>
      <c r="D57" s="32" t="s">
        <v>90</v>
      </c>
      <c r="E57" s="26" t="s">
        <v>293</v>
      </c>
      <c r="F57" s="26" t="s">
        <v>436</v>
      </c>
      <c r="G57" s="110">
        <v>35000</v>
      </c>
      <c r="H57" s="110"/>
      <c r="I57" s="110">
        <v>25</v>
      </c>
      <c r="J57" s="110">
        <f t="shared" si="1"/>
        <v>1004.5</v>
      </c>
      <c r="K57" s="110">
        <f t="shared" si="2"/>
        <v>2485</v>
      </c>
      <c r="L57" s="110">
        <f t="shared" si="3"/>
        <v>385.00000000000006</v>
      </c>
      <c r="M57" s="110">
        <f t="shared" si="4"/>
        <v>1064</v>
      </c>
      <c r="N57" s="110">
        <f t="shared" si="5"/>
        <v>2481.5</v>
      </c>
      <c r="O57" s="110"/>
      <c r="P57" s="110">
        <f t="shared" si="6"/>
        <v>7420</v>
      </c>
      <c r="Q57" s="110">
        <f t="shared" si="7"/>
        <v>2093.5</v>
      </c>
      <c r="R57" s="110">
        <f t="shared" si="8"/>
        <v>5351.5</v>
      </c>
      <c r="S57" s="110">
        <f t="shared" si="9"/>
        <v>32906.5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82</v>
      </c>
      <c r="C58" s="32" t="s">
        <v>302</v>
      </c>
      <c r="D58" s="32" t="s">
        <v>83</v>
      </c>
      <c r="E58" s="33" t="s">
        <v>295</v>
      </c>
      <c r="F58" s="33" t="s">
        <v>437</v>
      </c>
      <c r="G58" s="107">
        <v>68000</v>
      </c>
      <c r="H58" s="107">
        <v>4722.09</v>
      </c>
      <c r="I58" s="110">
        <v>25</v>
      </c>
      <c r="J58" s="110">
        <f t="shared" si="1"/>
        <v>1951.6</v>
      </c>
      <c r="K58" s="110">
        <f t="shared" si="2"/>
        <v>4828</v>
      </c>
      <c r="L58" s="110">
        <f t="shared" si="3"/>
        <v>748.00000000000011</v>
      </c>
      <c r="M58" s="110">
        <f t="shared" si="4"/>
        <v>2067.1999999999998</v>
      </c>
      <c r="N58" s="110">
        <f t="shared" si="5"/>
        <v>4821.2000000000007</v>
      </c>
      <c r="O58" s="110">
        <v>1350.12</v>
      </c>
      <c r="P58" s="110">
        <f t="shared" si="6"/>
        <v>15766.119999999999</v>
      </c>
      <c r="Q58" s="110">
        <f t="shared" si="7"/>
        <v>10116.009999999998</v>
      </c>
      <c r="R58" s="110">
        <f t="shared" si="8"/>
        <v>10397.200000000001</v>
      </c>
      <c r="S58" s="110">
        <f t="shared" si="9"/>
        <v>57883.990000000005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416</v>
      </c>
      <c r="C59" s="32" t="s">
        <v>302</v>
      </c>
      <c r="D59" s="32" t="s">
        <v>45</v>
      </c>
      <c r="E59" s="33" t="s">
        <v>293</v>
      </c>
      <c r="F59" s="33" t="s">
        <v>436</v>
      </c>
      <c r="G59" s="107">
        <v>32600</v>
      </c>
      <c r="H59" s="107"/>
      <c r="I59" s="110">
        <v>25</v>
      </c>
      <c r="J59" s="110">
        <f t="shared" si="1"/>
        <v>935.62</v>
      </c>
      <c r="K59" s="110">
        <f t="shared" si="2"/>
        <v>2314.6</v>
      </c>
      <c r="L59" s="110">
        <f t="shared" si="3"/>
        <v>358.6</v>
      </c>
      <c r="M59" s="110">
        <f t="shared" si="4"/>
        <v>991.04</v>
      </c>
      <c r="N59" s="110">
        <f t="shared" si="5"/>
        <v>2311.34</v>
      </c>
      <c r="O59" s="110"/>
      <c r="P59" s="110">
        <f t="shared" si="6"/>
        <v>6911.2</v>
      </c>
      <c r="Q59" s="110">
        <f t="shared" ref="Q59" si="28">+H59+I59+J59+M59+O59</f>
        <v>1951.6599999999999</v>
      </c>
      <c r="R59" s="110">
        <f t="shared" ref="R59" si="29">+K59+L59+N59</f>
        <v>4984.54</v>
      </c>
      <c r="S59" s="110">
        <f t="shared" ref="S59" si="30">+G59-Q59</f>
        <v>30648.34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222</v>
      </c>
      <c r="C60" s="32" t="s">
        <v>31</v>
      </c>
      <c r="D60" s="32" t="s">
        <v>336</v>
      </c>
      <c r="E60" s="33" t="s">
        <v>295</v>
      </c>
      <c r="F60" s="33" t="s">
        <v>437</v>
      </c>
      <c r="G60" s="107">
        <v>45000</v>
      </c>
      <c r="H60" s="107"/>
      <c r="I60" s="110">
        <v>25</v>
      </c>
      <c r="J60" s="110">
        <f t="shared" si="1"/>
        <v>1291.5</v>
      </c>
      <c r="K60" s="110">
        <f t="shared" si="2"/>
        <v>3194.9999999999995</v>
      </c>
      <c r="L60" s="110">
        <f t="shared" si="3"/>
        <v>495.00000000000006</v>
      </c>
      <c r="M60" s="110">
        <f t="shared" si="4"/>
        <v>1368</v>
      </c>
      <c r="N60" s="110">
        <f t="shared" si="5"/>
        <v>3190.5</v>
      </c>
      <c r="O60" s="110">
        <v>2700.24</v>
      </c>
      <c r="P60" s="110">
        <f t="shared" si="6"/>
        <v>12240.24</v>
      </c>
      <c r="Q60" s="110">
        <f t="shared" si="7"/>
        <v>5384.74</v>
      </c>
      <c r="R60" s="110">
        <f t="shared" si="8"/>
        <v>6880.5</v>
      </c>
      <c r="S60" s="110">
        <f t="shared" si="9"/>
        <v>39615.26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243</v>
      </c>
      <c r="C61" s="32" t="s">
        <v>31</v>
      </c>
      <c r="D61" s="32" t="s">
        <v>223</v>
      </c>
      <c r="E61" s="33" t="s">
        <v>295</v>
      </c>
      <c r="F61" s="33" t="s">
        <v>437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197</v>
      </c>
      <c r="C62" s="32" t="s">
        <v>31</v>
      </c>
      <c r="D62" s="32" t="s">
        <v>223</v>
      </c>
      <c r="E62" s="33" t="s">
        <v>295</v>
      </c>
      <c r="F62" s="33" t="s">
        <v>436</v>
      </c>
      <c r="G62" s="107">
        <v>50000</v>
      </c>
      <c r="H62" s="107">
        <v>1854</v>
      </c>
      <c r="I62" s="110">
        <v>25</v>
      </c>
      <c r="J62" s="110">
        <f t="shared" si="1"/>
        <v>1435</v>
      </c>
      <c r="K62" s="110">
        <f t="shared" si="2"/>
        <v>3549.9999999999995</v>
      </c>
      <c r="L62" s="110">
        <f t="shared" si="3"/>
        <v>550</v>
      </c>
      <c r="M62" s="110">
        <f t="shared" si="4"/>
        <v>1520</v>
      </c>
      <c r="N62" s="110">
        <f t="shared" si="5"/>
        <v>3545.0000000000005</v>
      </c>
      <c r="O62" s="110"/>
      <c r="P62" s="110">
        <f t="shared" si="6"/>
        <v>10600</v>
      </c>
      <c r="Q62" s="110">
        <f t="shared" si="7"/>
        <v>4834</v>
      </c>
      <c r="R62" s="110">
        <f t="shared" si="8"/>
        <v>7645</v>
      </c>
      <c r="S62" s="110">
        <f t="shared" si="9"/>
        <v>45166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226</v>
      </c>
      <c r="C63" s="32" t="s">
        <v>31</v>
      </c>
      <c r="D63" s="32" t="s">
        <v>223</v>
      </c>
      <c r="E63" s="33" t="s">
        <v>293</v>
      </c>
      <c r="F63" s="33" t="s">
        <v>437</v>
      </c>
      <c r="G63" s="107">
        <v>35000</v>
      </c>
      <c r="H63" s="107"/>
      <c r="I63" s="110">
        <v>25</v>
      </c>
      <c r="J63" s="110">
        <f t="shared" si="1"/>
        <v>1004.5</v>
      </c>
      <c r="K63" s="110">
        <f t="shared" si="2"/>
        <v>2485</v>
      </c>
      <c r="L63" s="110">
        <f t="shared" si="3"/>
        <v>385.00000000000006</v>
      </c>
      <c r="M63" s="110">
        <f t="shared" si="4"/>
        <v>1064</v>
      </c>
      <c r="N63" s="110">
        <f t="shared" si="5"/>
        <v>2481.5</v>
      </c>
      <c r="O63" s="110"/>
      <c r="P63" s="110">
        <f t="shared" si="6"/>
        <v>7420</v>
      </c>
      <c r="Q63" s="110">
        <f t="shared" si="7"/>
        <v>2093.5</v>
      </c>
      <c r="R63" s="110">
        <f t="shared" si="8"/>
        <v>5351.5</v>
      </c>
      <c r="S63" s="110">
        <f t="shared" si="9"/>
        <v>32906.5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120</v>
      </c>
      <c r="C64" s="32" t="s">
        <v>43</v>
      </c>
      <c r="D64" s="32" t="s">
        <v>303</v>
      </c>
      <c r="E64" s="33" t="s">
        <v>293</v>
      </c>
      <c r="F64" s="33" t="s">
        <v>437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32" t="s">
        <v>101</v>
      </c>
      <c r="C65" s="32" t="s">
        <v>43</v>
      </c>
      <c r="D65" s="32" t="s">
        <v>303</v>
      </c>
      <c r="E65" s="33" t="s">
        <v>293</v>
      </c>
      <c r="F65" s="33" t="s">
        <v>437</v>
      </c>
      <c r="G65" s="107">
        <v>27300</v>
      </c>
      <c r="H65" s="107"/>
      <c r="I65" s="110">
        <v>25</v>
      </c>
      <c r="J65" s="110">
        <f t="shared" si="1"/>
        <v>783.51</v>
      </c>
      <c r="K65" s="110">
        <f t="shared" si="2"/>
        <v>1938.2999999999997</v>
      </c>
      <c r="L65" s="110">
        <f t="shared" si="3"/>
        <v>300.3</v>
      </c>
      <c r="M65" s="110">
        <f t="shared" si="4"/>
        <v>829.92</v>
      </c>
      <c r="N65" s="110">
        <f t="shared" si="5"/>
        <v>1935.5700000000002</v>
      </c>
      <c r="O65" s="110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400</v>
      </c>
      <c r="C66" s="32" t="s">
        <v>43</v>
      </c>
      <c r="D66" s="32" t="s">
        <v>303</v>
      </c>
      <c r="E66" s="33" t="s">
        <v>294</v>
      </c>
      <c r="F66" s="33" t="s">
        <v>436</v>
      </c>
      <c r="G66" s="112">
        <v>27300</v>
      </c>
      <c r="H66" s="113"/>
      <c r="I66" s="107">
        <v>25</v>
      </c>
      <c r="J66" s="107">
        <f t="shared" si="1"/>
        <v>783.51</v>
      </c>
      <c r="K66" s="107">
        <f t="shared" si="2"/>
        <v>1938.2999999999997</v>
      </c>
      <c r="L66" s="107">
        <f t="shared" si="3"/>
        <v>300.3</v>
      </c>
      <c r="M66" s="107">
        <f t="shared" si="4"/>
        <v>829.92</v>
      </c>
      <c r="N66" s="107">
        <f t="shared" si="5"/>
        <v>1935.5700000000002</v>
      </c>
      <c r="O66" s="107"/>
      <c r="P66" s="110">
        <f t="shared" si="6"/>
        <v>5787.6</v>
      </c>
      <c r="Q66" s="110">
        <f t="shared" si="7"/>
        <v>1638.4299999999998</v>
      </c>
      <c r="R66" s="110">
        <f t="shared" si="8"/>
        <v>4174.17</v>
      </c>
      <c r="S66" s="110">
        <f t="shared" si="9"/>
        <v>25661.57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78" t="s">
        <v>447</v>
      </c>
      <c r="C67" s="32" t="s">
        <v>43</v>
      </c>
      <c r="D67" s="32" t="s">
        <v>448</v>
      </c>
      <c r="E67" s="33" t="s">
        <v>293</v>
      </c>
      <c r="F67" s="33" t="s">
        <v>437</v>
      </c>
      <c r="G67" s="112">
        <v>23100</v>
      </c>
      <c r="H67" s="113"/>
      <c r="I67" s="107">
        <v>25</v>
      </c>
      <c r="J67" s="107">
        <f t="shared" si="1"/>
        <v>662.97</v>
      </c>
      <c r="K67" s="107">
        <f t="shared" si="2"/>
        <v>1640.1</v>
      </c>
      <c r="L67" s="107">
        <f t="shared" si="3"/>
        <v>254.10000000000002</v>
      </c>
      <c r="M67" s="107">
        <f t="shared" si="4"/>
        <v>702.24</v>
      </c>
      <c r="N67" s="107">
        <f t="shared" si="5"/>
        <v>1637.7900000000002</v>
      </c>
      <c r="O67" s="107"/>
      <c r="P67" s="110">
        <f t="shared" si="6"/>
        <v>4897.2</v>
      </c>
      <c r="Q67" s="110">
        <f t="shared" ref="Q67" si="31">+H67+I67+J67+M67+O67</f>
        <v>1390.21</v>
      </c>
      <c r="R67" s="110">
        <f t="shared" ref="R67" si="32">+K67+L67+N67</f>
        <v>3531.99</v>
      </c>
      <c r="S67" s="110">
        <f t="shared" ref="S67" si="33">+G67-Q67</f>
        <v>21709.79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72</v>
      </c>
      <c r="C68" s="32" t="s">
        <v>73</v>
      </c>
      <c r="D68" s="32" t="s">
        <v>413</v>
      </c>
      <c r="E68" s="33" t="s">
        <v>294</v>
      </c>
      <c r="F68" s="33" t="s">
        <v>436</v>
      </c>
      <c r="G68" s="107">
        <v>26250</v>
      </c>
      <c r="H68" s="107"/>
      <c r="I68" s="110">
        <v>25</v>
      </c>
      <c r="J68" s="110">
        <f t="shared" si="1"/>
        <v>753.375</v>
      </c>
      <c r="K68" s="110">
        <f t="shared" si="2"/>
        <v>1863.7499999999998</v>
      </c>
      <c r="L68" s="110">
        <f t="shared" si="3"/>
        <v>288.75000000000006</v>
      </c>
      <c r="M68" s="110">
        <f t="shared" si="4"/>
        <v>798</v>
      </c>
      <c r="N68" s="110">
        <f t="shared" si="5"/>
        <v>1861.1250000000002</v>
      </c>
      <c r="O68" s="110">
        <v>1350.12</v>
      </c>
      <c r="P68" s="110">
        <f t="shared" si="6"/>
        <v>6915.12</v>
      </c>
      <c r="Q68" s="110">
        <f t="shared" si="7"/>
        <v>2926.4949999999999</v>
      </c>
      <c r="R68" s="110">
        <f t="shared" si="8"/>
        <v>4013.625</v>
      </c>
      <c r="S68" s="110">
        <f t="shared" si="9"/>
        <v>23323.505000000001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422</v>
      </c>
      <c r="C69" s="32" t="s">
        <v>73</v>
      </c>
      <c r="D69" s="32" t="s">
        <v>413</v>
      </c>
      <c r="E69" s="33" t="s">
        <v>294</v>
      </c>
      <c r="F69" s="33" t="s">
        <v>436</v>
      </c>
      <c r="G69" s="107">
        <v>26250</v>
      </c>
      <c r="H69" s="107"/>
      <c r="I69" s="110">
        <v>25</v>
      </c>
      <c r="J69" s="110">
        <f t="shared" ref="J69" si="34">+G69*2.87%</f>
        <v>753.375</v>
      </c>
      <c r="K69" s="110">
        <f t="shared" ref="K69" si="35">+G69*7.1%</f>
        <v>1863.7499999999998</v>
      </c>
      <c r="L69" s="110">
        <f t="shared" ref="L69" si="36">G69*1.1%</f>
        <v>288.75000000000006</v>
      </c>
      <c r="M69" s="110">
        <f t="shared" ref="M69" si="37">+G69*3.04%</f>
        <v>798</v>
      </c>
      <c r="N69" s="110">
        <f t="shared" ref="N69" si="38">+G69*7.09%</f>
        <v>1861.1250000000002</v>
      </c>
      <c r="O69" s="110"/>
      <c r="P69" s="110">
        <f t="shared" ref="P69" si="39">SUM(J69:O69)</f>
        <v>5565</v>
      </c>
      <c r="Q69" s="110">
        <f t="shared" ref="Q69" si="40">+H69+I69+J69+M69+O69</f>
        <v>1576.375</v>
      </c>
      <c r="R69" s="110">
        <f t="shared" ref="R69" si="41">+K69+L69+N69</f>
        <v>4013.625</v>
      </c>
      <c r="S69" s="110">
        <f t="shared" ref="S69" si="42">+G69-Q69</f>
        <v>24673.625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384</v>
      </c>
      <c r="C70" s="32" t="s">
        <v>73</v>
      </c>
      <c r="D70" s="32" t="s">
        <v>385</v>
      </c>
      <c r="E70" s="33" t="s">
        <v>294</v>
      </c>
      <c r="F70" s="33" t="s">
        <v>436</v>
      </c>
      <c r="G70" s="107">
        <v>26000</v>
      </c>
      <c r="H70" s="107"/>
      <c r="I70" s="110">
        <v>25</v>
      </c>
      <c r="J70" s="110">
        <f t="shared" si="1"/>
        <v>746.2</v>
      </c>
      <c r="K70" s="110">
        <f t="shared" si="2"/>
        <v>1845.9999999999998</v>
      </c>
      <c r="L70" s="110">
        <f t="shared" si="3"/>
        <v>286.00000000000006</v>
      </c>
      <c r="M70" s="110">
        <f t="shared" si="4"/>
        <v>790.4</v>
      </c>
      <c r="N70" s="110">
        <f t="shared" si="5"/>
        <v>1843.4</v>
      </c>
      <c r="O70" s="110"/>
      <c r="P70" s="110">
        <f t="shared" si="6"/>
        <v>5512</v>
      </c>
      <c r="Q70" s="110">
        <f t="shared" si="7"/>
        <v>1561.6</v>
      </c>
      <c r="R70" s="110">
        <f t="shared" si="8"/>
        <v>3975.4</v>
      </c>
      <c r="S70" s="110">
        <f t="shared" si="9"/>
        <v>24438.400000000001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32" t="s">
        <v>205</v>
      </c>
      <c r="C71" s="32" t="s">
        <v>73</v>
      </c>
      <c r="D71" s="32" t="s">
        <v>206</v>
      </c>
      <c r="E71" s="33" t="s">
        <v>295</v>
      </c>
      <c r="F71" s="33" t="s">
        <v>437</v>
      </c>
      <c r="G71" s="107">
        <v>29400</v>
      </c>
      <c r="H71" s="107"/>
      <c r="I71" s="110">
        <v>25</v>
      </c>
      <c r="J71" s="110">
        <f t="shared" si="1"/>
        <v>843.78</v>
      </c>
      <c r="K71" s="110">
        <f t="shared" si="2"/>
        <v>2087.3999999999996</v>
      </c>
      <c r="L71" s="110">
        <f t="shared" si="3"/>
        <v>323.40000000000003</v>
      </c>
      <c r="M71" s="110">
        <f t="shared" si="4"/>
        <v>893.76</v>
      </c>
      <c r="N71" s="110">
        <f t="shared" si="5"/>
        <v>2084.46</v>
      </c>
      <c r="O71" s="110"/>
      <c r="P71" s="110">
        <f t="shared" si="6"/>
        <v>6232.7999999999993</v>
      </c>
      <c r="Q71" s="110">
        <f t="shared" si="7"/>
        <v>1762.54</v>
      </c>
      <c r="R71" s="110">
        <f t="shared" si="8"/>
        <v>4495.26</v>
      </c>
      <c r="S71" s="110">
        <f t="shared" si="9"/>
        <v>27637.46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69" t="s">
        <v>368</v>
      </c>
      <c r="C72" s="32" t="s">
        <v>73</v>
      </c>
      <c r="D72" s="32" t="s">
        <v>206</v>
      </c>
      <c r="E72" s="88" t="s">
        <v>294</v>
      </c>
      <c r="F72" s="88" t="s">
        <v>437</v>
      </c>
      <c r="G72" s="111">
        <v>29400</v>
      </c>
      <c r="H72" s="111"/>
      <c r="I72" s="116">
        <v>25</v>
      </c>
      <c r="J72" s="116">
        <f>+G72*2.87%</f>
        <v>843.78</v>
      </c>
      <c r="K72" s="116">
        <f>+G72*7.1%</f>
        <v>2087.3999999999996</v>
      </c>
      <c r="L72" s="116">
        <f>G72*1.1%</f>
        <v>323.40000000000003</v>
      </c>
      <c r="M72" s="116">
        <f>+G72*3.04%</f>
        <v>893.76</v>
      </c>
      <c r="N72" s="116">
        <f>+G72*7.09%</f>
        <v>2084.46</v>
      </c>
      <c r="O72" s="116"/>
      <c r="P72" s="116">
        <f>SUM(J72:O72)</f>
        <v>6232.7999999999993</v>
      </c>
      <c r="Q72" s="116">
        <f>+H72+I72+J72+M72+O72</f>
        <v>1762.54</v>
      </c>
      <c r="R72" s="116">
        <f>+K72+L72+N72</f>
        <v>4495.26</v>
      </c>
      <c r="S72" s="116">
        <f>+G72-Q72</f>
        <v>27637.46</v>
      </c>
      <c r="T72" s="105">
        <v>111</v>
      </c>
    </row>
    <row r="73" spans="1:16384" s="31" customFormat="1" ht="33.950000000000003" customHeight="1">
      <c r="A73" s="81">
        <f t="shared" si="43"/>
        <v>69</v>
      </c>
      <c r="B73" s="32" t="s">
        <v>287</v>
      </c>
      <c r="C73" s="32" t="s">
        <v>73</v>
      </c>
      <c r="D73" s="32" t="s">
        <v>45</v>
      </c>
      <c r="E73" s="33" t="s">
        <v>295</v>
      </c>
      <c r="F73" s="33" t="s">
        <v>437</v>
      </c>
      <c r="G73" s="107">
        <v>28875</v>
      </c>
      <c r="H73" s="107"/>
      <c r="I73" s="110">
        <v>25</v>
      </c>
      <c r="J73" s="110">
        <f t="shared" ref="J73:J142" si="44">+G73*2.87%</f>
        <v>828.71249999999998</v>
      </c>
      <c r="K73" s="110">
        <f t="shared" ref="K73:K142" si="45">+G73*7.1%</f>
        <v>2050.125</v>
      </c>
      <c r="L73" s="110">
        <f t="shared" ref="L73:L142" si="46">G73*1.1%</f>
        <v>317.62500000000006</v>
      </c>
      <c r="M73" s="110">
        <f t="shared" ref="M73:M142" si="47">+G73*3.04%</f>
        <v>877.8</v>
      </c>
      <c r="N73" s="110">
        <f t="shared" ref="N73:N142" si="48">+G73*7.09%</f>
        <v>2047.2375000000002</v>
      </c>
      <c r="O73" s="110"/>
      <c r="P73" s="110">
        <f t="shared" ref="P73:P142" si="49">SUM(J73:O73)</f>
        <v>6121.5</v>
      </c>
      <c r="Q73" s="110">
        <f t="shared" ref="Q73:Q142" si="50">+H73+I73+J73+M73+O73</f>
        <v>1731.5124999999998</v>
      </c>
      <c r="R73" s="110">
        <f t="shared" ref="R73:R142" si="51">+K73+L73+N73</f>
        <v>4414.9875000000002</v>
      </c>
      <c r="S73" s="110">
        <f t="shared" ref="S73:S142" si="52">+G73-Q73</f>
        <v>27143.487499999999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357</v>
      </c>
      <c r="C74" s="32" t="s">
        <v>73</v>
      </c>
      <c r="D74" s="32" t="s">
        <v>358</v>
      </c>
      <c r="E74" s="33" t="s">
        <v>294</v>
      </c>
      <c r="F74" s="33" t="s">
        <v>437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375</v>
      </c>
      <c r="C75" s="32" t="s">
        <v>73</v>
      </c>
      <c r="D75" s="32" t="s">
        <v>358</v>
      </c>
      <c r="E75" s="33" t="s">
        <v>294</v>
      </c>
      <c r="F75" s="33" t="s">
        <v>437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288</v>
      </c>
      <c r="C76" s="32" t="s">
        <v>73</v>
      </c>
      <c r="D76" s="32" t="s">
        <v>255</v>
      </c>
      <c r="E76" s="33" t="s">
        <v>294</v>
      </c>
      <c r="F76" s="33" t="s">
        <v>436</v>
      </c>
      <c r="G76" s="107">
        <v>25000</v>
      </c>
      <c r="H76" s="107"/>
      <c r="I76" s="110">
        <v>25</v>
      </c>
      <c r="J76" s="110">
        <f t="shared" si="44"/>
        <v>717.5</v>
      </c>
      <c r="K76" s="110">
        <f t="shared" si="45"/>
        <v>1774.9999999999998</v>
      </c>
      <c r="L76" s="110">
        <f t="shared" si="46"/>
        <v>275</v>
      </c>
      <c r="M76" s="110">
        <f t="shared" si="47"/>
        <v>760</v>
      </c>
      <c r="N76" s="110">
        <f t="shared" si="48"/>
        <v>1772.5000000000002</v>
      </c>
      <c r="O76" s="110"/>
      <c r="P76" s="110">
        <f t="shared" si="49"/>
        <v>5300</v>
      </c>
      <c r="Q76" s="110">
        <f t="shared" si="50"/>
        <v>1502.5</v>
      </c>
      <c r="R76" s="110">
        <f t="shared" si="51"/>
        <v>3822.5</v>
      </c>
      <c r="S76" s="110">
        <f t="shared" si="52"/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172</v>
      </c>
      <c r="C77" s="32" t="s">
        <v>73</v>
      </c>
      <c r="D77" s="32" t="s">
        <v>255</v>
      </c>
      <c r="E77" s="33" t="s">
        <v>294</v>
      </c>
      <c r="F77" s="33" t="s">
        <v>436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367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07">
        <v>25000</v>
      </c>
      <c r="H78" s="107"/>
      <c r="I78" s="110">
        <v>25</v>
      </c>
      <c r="J78" s="110">
        <f>+G78*2.87%</f>
        <v>717.5</v>
      </c>
      <c r="K78" s="110">
        <f>+G78*7.1%</f>
        <v>1774.9999999999998</v>
      </c>
      <c r="L78" s="110">
        <f>G78*1.1%</f>
        <v>275</v>
      </c>
      <c r="M78" s="110">
        <f>+G78*3.04%</f>
        <v>760</v>
      </c>
      <c r="N78" s="110">
        <f>+G78*7.09%</f>
        <v>1772.5000000000002</v>
      </c>
      <c r="O78" s="110"/>
      <c r="P78" s="110">
        <f>SUM(J78:O78)</f>
        <v>5300</v>
      </c>
      <c r="Q78" s="110">
        <f>+H78+I78+J78+M78+O78</f>
        <v>1502.5</v>
      </c>
      <c r="R78" s="110">
        <f>+K78+L78+N78</f>
        <v>3822.5</v>
      </c>
      <c r="S78" s="110">
        <f>+G78-Q78</f>
        <v>23497.5</v>
      </c>
      <c r="T78" s="103">
        <v>111</v>
      </c>
    </row>
    <row r="79" spans="1:16384" s="31" customFormat="1" ht="33.950000000000003" customHeight="1">
      <c r="A79" s="81">
        <f t="shared" si="43"/>
        <v>75</v>
      </c>
      <c r="B79" s="32" t="s">
        <v>193</v>
      </c>
      <c r="C79" s="32" t="s">
        <v>73</v>
      </c>
      <c r="D79" s="32" t="s">
        <v>29</v>
      </c>
      <c r="E79" s="33" t="s">
        <v>295</v>
      </c>
      <c r="F79" s="33" t="s">
        <v>437</v>
      </c>
      <c r="G79" s="107">
        <v>20000</v>
      </c>
      <c r="H79" s="107"/>
      <c r="I79" s="110">
        <v>25</v>
      </c>
      <c r="J79" s="110">
        <f t="shared" si="44"/>
        <v>574</v>
      </c>
      <c r="K79" s="110">
        <f t="shared" si="45"/>
        <v>1419.9999999999998</v>
      </c>
      <c r="L79" s="110">
        <f t="shared" si="46"/>
        <v>220.00000000000003</v>
      </c>
      <c r="M79" s="110">
        <f t="shared" si="47"/>
        <v>608</v>
      </c>
      <c r="N79" s="110">
        <f t="shared" si="48"/>
        <v>1418</v>
      </c>
      <c r="O79" s="110"/>
      <c r="P79" s="110">
        <f t="shared" si="49"/>
        <v>4240</v>
      </c>
      <c r="Q79" s="110">
        <f t="shared" si="50"/>
        <v>1207</v>
      </c>
      <c r="R79" s="110">
        <f t="shared" si="51"/>
        <v>3058</v>
      </c>
      <c r="S79" s="110">
        <f t="shared" si="52"/>
        <v>18793</v>
      </c>
      <c r="T79" s="103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73" t="s">
        <v>266</v>
      </c>
      <c r="C80" s="32" t="s">
        <v>73</v>
      </c>
      <c r="D80" s="73" t="s">
        <v>29</v>
      </c>
      <c r="E80" s="36" t="s">
        <v>295</v>
      </c>
      <c r="F80" s="36" t="s">
        <v>437</v>
      </c>
      <c r="G80" s="108">
        <v>20000</v>
      </c>
      <c r="H80" s="108"/>
      <c r="I80" s="109">
        <v>25</v>
      </c>
      <c r="J80" s="109">
        <f t="shared" si="44"/>
        <v>574</v>
      </c>
      <c r="K80" s="109">
        <f t="shared" si="45"/>
        <v>1419.9999999999998</v>
      </c>
      <c r="L80" s="109">
        <f t="shared" si="46"/>
        <v>220.00000000000003</v>
      </c>
      <c r="M80" s="109">
        <f t="shared" si="47"/>
        <v>608</v>
      </c>
      <c r="N80" s="109">
        <f t="shared" si="48"/>
        <v>1418</v>
      </c>
      <c r="O80" s="109"/>
      <c r="P80" s="109">
        <f t="shared" si="49"/>
        <v>4240</v>
      </c>
      <c r="Q80" s="109">
        <f t="shared" si="50"/>
        <v>1207</v>
      </c>
      <c r="R80" s="109">
        <f t="shared" si="51"/>
        <v>3058</v>
      </c>
      <c r="S80" s="109">
        <f t="shared" si="52"/>
        <v>18793</v>
      </c>
      <c r="T80" s="104">
        <v>111</v>
      </c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  <c r="XDB80" s="82"/>
      <c r="XDC80" s="82"/>
      <c r="XDD80" s="82"/>
      <c r="XDE80" s="82"/>
      <c r="XDF80" s="82"/>
      <c r="XDG80" s="82"/>
      <c r="XDH80" s="82"/>
      <c r="XDI80" s="82"/>
      <c r="XDJ80" s="82"/>
      <c r="XDK80" s="82"/>
      <c r="XDL80" s="82"/>
      <c r="XDM80" s="82"/>
      <c r="XDN80" s="82"/>
      <c r="XDO80" s="82"/>
      <c r="XDP80" s="82"/>
      <c r="XDQ80" s="82"/>
      <c r="XDR80" s="82"/>
      <c r="XDS80" s="82"/>
      <c r="XDT80" s="82"/>
      <c r="XDU80" s="82"/>
      <c r="XDV80" s="82"/>
      <c r="XDW80" s="82"/>
      <c r="XDX80" s="82"/>
      <c r="XDY80" s="82"/>
      <c r="XDZ80" s="82"/>
      <c r="XEA80" s="82"/>
      <c r="XEB80" s="82"/>
      <c r="XEC80" s="82"/>
      <c r="XED80" s="82"/>
      <c r="XEE80" s="82"/>
      <c r="XEF80" s="82"/>
      <c r="XEG80" s="82"/>
      <c r="XEH80" s="82"/>
      <c r="XEI80" s="82"/>
      <c r="XEJ80" s="82"/>
      <c r="XEK80" s="82"/>
      <c r="XEL80" s="82"/>
      <c r="XEM80" s="82"/>
      <c r="XEN80" s="82"/>
      <c r="XEO80" s="82"/>
      <c r="XEP80" s="82"/>
      <c r="XEQ80" s="82"/>
      <c r="XER80" s="82"/>
      <c r="XES80" s="82"/>
      <c r="XET80" s="82"/>
      <c r="XEU80" s="82"/>
      <c r="XEV80" s="82"/>
      <c r="XEW80" s="82"/>
      <c r="XEX80" s="82"/>
      <c r="XEY80" s="82"/>
      <c r="XEZ80" s="82"/>
      <c r="XFA80" s="82"/>
      <c r="XFB80" s="82"/>
      <c r="XFC80" s="82"/>
      <c r="XFD80" s="82"/>
    </row>
    <row r="81" spans="1:20" s="31" customFormat="1" ht="33.950000000000003" customHeight="1">
      <c r="A81" s="81">
        <f t="shared" si="43"/>
        <v>77</v>
      </c>
      <c r="B81" s="32" t="s">
        <v>402</v>
      </c>
      <c r="C81" s="32" t="s">
        <v>73</v>
      </c>
      <c r="D81" s="32" t="s">
        <v>29</v>
      </c>
      <c r="E81" s="33" t="s">
        <v>293</v>
      </c>
      <c r="F81" s="33" t="s">
        <v>437</v>
      </c>
      <c r="G81" s="112">
        <v>10000</v>
      </c>
      <c r="H81" s="113"/>
      <c r="I81" s="107">
        <v>25</v>
      </c>
      <c r="J81" s="107">
        <f t="shared" si="44"/>
        <v>287</v>
      </c>
      <c r="K81" s="107">
        <f t="shared" si="45"/>
        <v>709.99999999999989</v>
      </c>
      <c r="L81" s="107">
        <f t="shared" si="46"/>
        <v>110.00000000000001</v>
      </c>
      <c r="M81" s="107">
        <f t="shared" si="47"/>
        <v>304</v>
      </c>
      <c r="N81" s="107">
        <f t="shared" si="48"/>
        <v>709</v>
      </c>
      <c r="O81" s="107"/>
      <c r="P81" s="110">
        <f t="shared" si="49"/>
        <v>2120</v>
      </c>
      <c r="Q81" s="110">
        <f t="shared" si="50"/>
        <v>616</v>
      </c>
      <c r="R81" s="110">
        <f t="shared" si="51"/>
        <v>1529</v>
      </c>
      <c r="S81" s="110">
        <f t="shared" si="52"/>
        <v>9384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230</v>
      </c>
      <c r="C82" s="32" t="s">
        <v>73</v>
      </c>
      <c r="D82" s="32" t="s">
        <v>29</v>
      </c>
      <c r="E82" s="33" t="s">
        <v>294</v>
      </c>
      <c r="F82" s="33" t="s">
        <v>437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237</v>
      </c>
      <c r="C83" s="32" t="s">
        <v>73</v>
      </c>
      <c r="D83" s="32" t="s">
        <v>29</v>
      </c>
      <c r="E83" s="33" t="s">
        <v>294</v>
      </c>
      <c r="F83" s="33" t="s">
        <v>437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175</v>
      </c>
      <c r="C84" s="32" t="s">
        <v>73</v>
      </c>
      <c r="D84" s="32" t="s">
        <v>29</v>
      </c>
      <c r="E84" s="33" t="s">
        <v>294</v>
      </c>
      <c r="F84" s="33" t="s">
        <v>437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234</v>
      </c>
      <c r="C85" s="32" t="s">
        <v>73</v>
      </c>
      <c r="D85" s="32" t="s">
        <v>29</v>
      </c>
      <c r="E85" s="33" t="s">
        <v>294</v>
      </c>
      <c r="F85" s="33" t="s">
        <v>437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121</v>
      </c>
      <c r="C86" s="32" t="s">
        <v>73</v>
      </c>
      <c r="D86" s="32" t="s">
        <v>29</v>
      </c>
      <c r="E86" s="33" t="s">
        <v>294</v>
      </c>
      <c r="F86" s="33" t="s">
        <v>437</v>
      </c>
      <c r="G86" s="107">
        <v>17600</v>
      </c>
      <c r="H86" s="107"/>
      <c r="I86" s="110">
        <v>25</v>
      </c>
      <c r="J86" s="110">
        <f t="shared" si="44"/>
        <v>505.12</v>
      </c>
      <c r="K86" s="110">
        <f t="shared" si="45"/>
        <v>1249.5999999999999</v>
      </c>
      <c r="L86" s="110">
        <f t="shared" si="46"/>
        <v>193.60000000000002</v>
      </c>
      <c r="M86" s="110">
        <f t="shared" si="47"/>
        <v>535.04</v>
      </c>
      <c r="N86" s="110">
        <f t="shared" si="48"/>
        <v>1247.8400000000001</v>
      </c>
      <c r="O86" s="110"/>
      <c r="P86" s="110">
        <f t="shared" si="49"/>
        <v>3731.2</v>
      </c>
      <c r="Q86" s="110">
        <f t="shared" si="50"/>
        <v>1065.1599999999999</v>
      </c>
      <c r="R86" s="110">
        <f t="shared" si="51"/>
        <v>2691.04</v>
      </c>
      <c r="S86" s="110">
        <f t="shared" si="52"/>
        <v>16534.84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235</v>
      </c>
      <c r="C87" s="32" t="s">
        <v>73</v>
      </c>
      <c r="D87" s="32" t="s">
        <v>29</v>
      </c>
      <c r="E87" s="33" t="s">
        <v>294</v>
      </c>
      <c r="F87" s="33" t="s">
        <v>437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179</v>
      </c>
      <c r="C88" s="32" t="s">
        <v>73</v>
      </c>
      <c r="D88" s="32" t="s">
        <v>29</v>
      </c>
      <c r="E88" s="33" t="s">
        <v>294</v>
      </c>
      <c r="F88" s="33" t="s">
        <v>437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32" t="s">
        <v>371</v>
      </c>
      <c r="C89" s="32" t="s">
        <v>73</v>
      </c>
      <c r="D89" s="32" t="s">
        <v>29</v>
      </c>
      <c r="E89" s="33" t="s">
        <v>294</v>
      </c>
      <c r="F89" s="33" t="s">
        <v>437</v>
      </c>
      <c r="G89" s="107">
        <v>20000</v>
      </c>
      <c r="H89" s="107"/>
      <c r="I89" s="110">
        <v>25</v>
      </c>
      <c r="J89" s="110">
        <f t="shared" si="44"/>
        <v>574</v>
      </c>
      <c r="K89" s="110">
        <f t="shared" si="45"/>
        <v>1419.9999999999998</v>
      </c>
      <c r="L89" s="110">
        <f t="shared" si="46"/>
        <v>220.00000000000003</v>
      </c>
      <c r="M89" s="110">
        <f t="shared" si="47"/>
        <v>608</v>
      </c>
      <c r="N89" s="110">
        <f t="shared" si="48"/>
        <v>1418</v>
      </c>
      <c r="O89" s="110"/>
      <c r="P89" s="110">
        <f t="shared" si="49"/>
        <v>4240</v>
      </c>
      <c r="Q89" s="110">
        <f t="shared" si="50"/>
        <v>1207</v>
      </c>
      <c r="R89" s="110">
        <f t="shared" si="51"/>
        <v>3058</v>
      </c>
      <c r="S89" s="110">
        <f t="shared" si="52"/>
        <v>18793</v>
      </c>
      <c r="T89" s="103">
        <v>111</v>
      </c>
    </row>
    <row r="90" spans="1:20" s="31" customFormat="1" ht="33.950000000000003" customHeight="1">
      <c r="A90" s="81">
        <f t="shared" si="43"/>
        <v>86</v>
      </c>
      <c r="B90" s="32" t="s">
        <v>359</v>
      </c>
      <c r="C90" s="32" t="s">
        <v>73</v>
      </c>
      <c r="D90" s="25" t="s">
        <v>29</v>
      </c>
      <c r="E90" s="33" t="s">
        <v>294</v>
      </c>
      <c r="F90" s="33" t="s">
        <v>436</v>
      </c>
      <c r="G90" s="107">
        <v>20000</v>
      </c>
      <c r="H90" s="107"/>
      <c r="I90" s="110">
        <v>25</v>
      </c>
      <c r="J90" s="110">
        <f>+G90*2.87%</f>
        <v>574</v>
      </c>
      <c r="K90" s="110">
        <f>+G90*7.1%</f>
        <v>1419.9999999999998</v>
      </c>
      <c r="L90" s="110">
        <f>G90*1.1%</f>
        <v>220.00000000000003</v>
      </c>
      <c r="M90" s="110">
        <f>+G90*3.04%</f>
        <v>608</v>
      </c>
      <c r="N90" s="110">
        <f>+G90*7.09%</f>
        <v>1418</v>
      </c>
      <c r="O90" s="110"/>
      <c r="P90" s="110">
        <f>SUM(J90:O90)</f>
        <v>4240</v>
      </c>
      <c r="Q90" s="110">
        <f>+H90+I90+J90+M90+O90</f>
        <v>1207</v>
      </c>
      <c r="R90" s="110">
        <f>+K90+L90+N90</f>
        <v>3058</v>
      </c>
      <c r="S90" s="110">
        <f>+G90-Q90</f>
        <v>18793</v>
      </c>
      <c r="T90" s="103">
        <v>111</v>
      </c>
    </row>
    <row r="91" spans="1:20" s="31" customFormat="1" ht="33.950000000000003" customHeight="1">
      <c r="A91" s="81">
        <f t="shared" si="43"/>
        <v>87</v>
      </c>
      <c r="B91" s="69" t="s">
        <v>383</v>
      </c>
      <c r="C91" s="69" t="s">
        <v>73</v>
      </c>
      <c r="D91" s="69" t="s">
        <v>29</v>
      </c>
      <c r="E91" s="88" t="s">
        <v>294</v>
      </c>
      <c r="F91" s="88" t="s">
        <v>437</v>
      </c>
      <c r="G91" s="111">
        <v>20000</v>
      </c>
      <c r="H91" s="111"/>
      <c r="I91" s="116">
        <v>25</v>
      </c>
      <c r="J91" s="116">
        <f t="shared" si="44"/>
        <v>574</v>
      </c>
      <c r="K91" s="116">
        <f t="shared" si="45"/>
        <v>1419.9999999999998</v>
      </c>
      <c r="L91" s="116">
        <f t="shared" si="46"/>
        <v>220.00000000000003</v>
      </c>
      <c r="M91" s="116">
        <f t="shared" si="47"/>
        <v>608</v>
      </c>
      <c r="N91" s="116">
        <f t="shared" si="48"/>
        <v>1418</v>
      </c>
      <c r="O91" s="116"/>
      <c r="P91" s="116">
        <f t="shared" si="49"/>
        <v>4240</v>
      </c>
      <c r="Q91" s="116">
        <f t="shared" si="50"/>
        <v>1207</v>
      </c>
      <c r="R91" s="116">
        <f t="shared" si="51"/>
        <v>3058</v>
      </c>
      <c r="S91" s="116">
        <f t="shared" si="52"/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69" t="s">
        <v>426</v>
      </c>
      <c r="C92" s="69" t="s">
        <v>73</v>
      </c>
      <c r="D92" s="69" t="s">
        <v>29</v>
      </c>
      <c r="E92" s="88" t="s">
        <v>294</v>
      </c>
      <c r="F92" s="88" t="s">
        <v>437</v>
      </c>
      <c r="G92" s="111">
        <v>20000</v>
      </c>
      <c r="H92" s="111"/>
      <c r="I92" s="116">
        <v>25</v>
      </c>
      <c r="J92" s="116">
        <f t="shared" ref="J92" si="53">+G92*2.87%</f>
        <v>574</v>
      </c>
      <c r="K92" s="116">
        <f t="shared" ref="K92" si="54">+G92*7.1%</f>
        <v>1419.9999999999998</v>
      </c>
      <c r="L92" s="116">
        <f t="shared" ref="L92" si="55">G92*1.1%</f>
        <v>220.00000000000003</v>
      </c>
      <c r="M92" s="116">
        <f t="shared" ref="M92" si="56">+G92*3.04%</f>
        <v>608</v>
      </c>
      <c r="N92" s="116">
        <f t="shared" ref="N92" si="57">+G92*7.09%</f>
        <v>1418</v>
      </c>
      <c r="O92" s="116"/>
      <c r="P92" s="116">
        <f t="shared" ref="P92" si="58">SUM(J92:O92)</f>
        <v>4240</v>
      </c>
      <c r="Q92" s="116">
        <f t="shared" ref="Q92" si="59">+H92+I92+J92+M92+O92</f>
        <v>1207</v>
      </c>
      <c r="R92" s="116">
        <f t="shared" ref="R92" si="60">+K92+L92+N92</f>
        <v>3058</v>
      </c>
      <c r="S92" s="116">
        <f t="shared" ref="S92" si="61">+G92-Q92</f>
        <v>18793</v>
      </c>
      <c r="T92" s="105">
        <v>111</v>
      </c>
    </row>
    <row r="93" spans="1:20" s="31" customFormat="1" ht="33.950000000000003" customHeight="1">
      <c r="A93" s="81">
        <f t="shared" si="43"/>
        <v>89</v>
      </c>
      <c r="B93" s="69" t="s">
        <v>430</v>
      </c>
      <c r="C93" s="69" t="s">
        <v>73</v>
      </c>
      <c r="D93" s="69" t="s">
        <v>29</v>
      </c>
      <c r="E93" s="88" t="s">
        <v>294</v>
      </c>
      <c r="F93" s="88" t="s">
        <v>437</v>
      </c>
      <c r="G93" s="111">
        <v>17600</v>
      </c>
      <c r="H93" s="111"/>
      <c r="I93" s="116">
        <v>25</v>
      </c>
      <c r="J93" s="116">
        <f t="shared" ref="J93" si="62">+G93*2.87%</f>
        <v>505.12</v>
      </c>
      <c r="K93" s="116">
        <f t="shared" ref="K93" si="63">+G93*7.1%</f>
        <v>1249.5999999999999</v>
      </c>
      <c r="L93" s="116">
        <f t="shared" ref="L93" si="64">G93*1.1%</f>
        <v>193.60000000000002</v>
      </c>
      <c r="M93" s="116">
        <f t="shared" ref="M93" si="65">+G93*3.04%</f>
        <v>535.04</v>
      </c>
      <c r="N93" s="116">
        <f t="shared" ref="N93" si="66">+G93*7.09%</f>
        <v>1247.8400000000001</v>
      </c>
      <c r="O93" s="116"/>
      <c r="P93" s="116">
        <f t="shared" ref="P93" si="67">SUM(J93:O93)</f>
        <v>3731.2</v>
      </c>
      <c r="Q93" s="116">
        <f t="shared" ref="Q93" si="68">+H93+I93+J93+M93+O93</f>
        <v>1065.1599999999999</v>
      </c>
      <c r="R93" s="116">
        <f t="shared" ref="R93" si="69">+K93+L93+N93</f>
        <v>2691.04</v>
      </c>
      <c r="S93" s="116">
        <f t="shared" ref="S93" si="70">+G93-Q93</f>
        <v>16534.84</v>
      </c>
      <c r="T93" s="105">
        <v>111</v>
      </c>
    </row>
    <row r="94" spans="1:20" s="31" customFormat="1" ht="33.950000000000003" customHeight="1">
      <c r="A94" s="81">
        <f t="shared" si="43"/>
        <v>90</v>
      </c>
      <c r="B94" s="32" t="s">
        <v>116</v>
      </c>
      <c r="C94" s="32" t="s">
        <v>73</v>
      </c>
      <c r="D94" s="32" t="s">
        <v>110</v>
      </c>
      <c r="E94" s="33" t="s">
        <v>293</v>
      </c>
      <c r="F94" s="33" t="s">
        <v>436</v>
      </c>
      <c r="G94" s="107">
        <v>25000</v>
      </c>
      <c r="H94" s="107"/>
      <c r="I94" s="110">
        <v>25</v>
      </c>
      <c r="J94" s="110">
        <f t="shared" si="44"/>
        <v>717.5</v>
      </c>
      <c r="K94" s="110">
        <f t="shared" si="45"/>
        <v>1774.9999999999998</v>
      </c>
      <c r="L94" s="110">
        <f t="shared" si="46"/>
        <v>275</v>
      </c>
      <c r="M94" s="110">
        <f t="shared" si="47"/>
        <v>760</v>
      </c>
      <c r="N94" s="110">
        <f t="shared" si="48"/>
        <v>1772.5000000000002</v>
      </c>
      <c r="O94" s="110"/>
      <c r="P94" s="110">
        <f t="shared" si="49"/>
        <v>5300</v>
      </c>
      <c r="Q94" s="110">
        <f t="shared" si="50"/>
        <v>1502.5</v>
      </c>
      <c r="R94" s="110">
        <f t="shared" si="51"/>
        <v>3822.5</v>
      </c>
      <c r="S94" s="110">
        <f t="shared" si="52"/>
        <v>23497.5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75" t="s">
        <v>393</v>
      </c>
      <c r="C95" s="32" t="s">
        <v>73</v>
      </c>
      <c r="D95" s="32" t="s">
        <v>110</v>
      </c>
      <c r="E95" s="33" t="s">
        <v>294</v>
      </c>
      <c r="F95" s="33" t="s">
        <v>436</v>
      </c>
      <c r="G95" s="107">
        <v>25000</v>
      </c>
      <c r="H95" s="107"/>
      <c r="I95" s="110">
        <v>25</v>
      </c>
      <c r="J95" s="110">
        <f t="shared" si="44"/>
        <v>717.5</v>
      </c>
      <c r="K95" s="110">
        <f t="shared" si="45"/>
        <v>1774.9999999999998</v>
      </c>
      <c r="L95" s="110">
        <f t="shared" si="46"/>
        <v>275</v>
      </c>
      <c r="M95" s="110">
        <f t="shared" si="47"/>
        <v>760</v>
      </c>
      <c r="N95" s="110">
        <f t="shared" si="48"/>
        <v>1772.5000000000002</v>
      </c>
      <c r="O95" s="110"/>
      <c r="P95" s="110">
        <f t="shared" si="49"/>
        <v>5300</v>
      </c>
      <c r="Q95" s="110">
        <f t="shared" si="50"/>
        <v>1502.5</v>
      </c>
      <c r="R95" s="110">
        <f t="shared" si="51"/>
        <v>3822.5</v>
      </c>
      <c r="S95" s="110">
        <f t="shared" si="52"/>
        <v>23497.5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75" t="s">
        <v>433</v>
      </c>
      <c r="C96" s="32" t="s">
        <v>73</v>
      </c>
      <c r="D96" s="32" t="s">
        <v>110</v>
      </c>
      <c r="E96" s="33" t="s">
        <v>294</v>
      </c>
      <c r="F96" s="33" t="s">
        <v>436</v>
      </c>
      <c r="G96" s="107">
        <v>19800</v>
      </c>
      <c r="H96" s="107"/>
      <c r="I96" s="110">
        <v>25</v>
      </c>
      <c r="J96" s="110">
        <f t="shared" si="44"/>
        <v>568.26</v>
      </c>
      <c r="K96" s="110">
        <f t="shared" si="45"/>
        <v>1405.8</v>
      </c>
      <c r="L96" s="110">
        <f t="shared" si="46"/>
        <v>217.8</v>
      </c>
      <c r="M96" s="110">
        <f t="shared" si="47"/>
        <v>601.91999999999996</v>
      </c>
      <c r="N96" s="110">
        <f t="shared" si="48"/>
        <v>1403.8200000000002</v>
      </c>
      <c r="O96" s="110"/>
      <c r="P96" s="110">
        <f t="shared" si="49"/>
        <v>4197.6000000000004</v>
      </c>
      <c r="Q96" s="110">
        <f t="shared" si="50"/>
        <v>1195.1799999999998</v>
      </c>
      <c r="R96" s="110">
        <f t="shared" si="51"/>
        <v>3027.42</v>
      </c>
      <c r="S96" s="110">
        <f t="shared" si="52"/>
        <v>18604.82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354</v>
      </c>
      <c r="C97" s="32" t="s">
        <v>305</v>
      </c>
      <c r="D97" s="32" t="s">
        <v>355</v>
      </c>
      <c r="E97" s="33" t="s">
        <v>293</v>
      </c>
      <c r="F97" s="33" t="s">
        <v>436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79</v>
      </c>
      <c r="C98" s="32" t="s">
        <v>305</v>
      </c>
      <c r="D98" s="32" t="s">
        <v>80</v>
      </c>
      <c r="E98" s="33" t="s">
        <v>295</v>
      </c>
      <c r="F98" s="33" t="s">
        <v>436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/>
      <c r="P98" s="110">
        <f t="shared" si="49"/>
        <v>5724</v>
      </c>
      <c r="Q98" s="110">
        <f t="shared" si="50"/>
        <v>1620.6999999999998</v>
      </c>
      <c r="R98" s="110">
        <f t="shared" si="51"/>
        <v>4128.3</v>
      </c>
      <c r="S98" s="110">
        <f t="shared" si="52"/>
        <v>25379.3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356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>
        <v>2700.24</v>
      </c>
      <c r="P99" s="110">
        <f t="shared" si="49"/>
        <v>8424.24</v>
      </c>
      <c r="Q99" s="110">
        <f t="shared" si="50"/>
        <v>4320.9399999999996</v>
      </c>
      <c r="R99" s="110">
        <f t="shared" si="51"/>
        <v>4128.3</v>
      </c>
      <c r="S99" s="110">
        <f t="shared" si="52"/>
        <v>22679.06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366</v>
      </c>
      <c r="C100" s="32" t="s">
        <v>305</v>
      </c>
      <c r="D100" s="32" t="s">
        <v>355</v>
      </c>
      <c r="E100" s="33" t="s">
        <v>293</v>
      </c>
      <c r="F100" s="33" t="s">
        <v>436</v>
      </c>
      <c r="G100" s="107">
        <v>27000</v>
      </c>
      <c r="H100" s="107"/>
      <c r="I100" s="110">
        <v>25</v>
      </c>
      <c r="J100" s="110">
        <f t="shared" si="44"/>
        <v>774.9</v>
      </c>
      <c r="K100" s="110">
        <f t="shared" si="45"/>
        <v>1916.9999999999998</v>
      </c>
      <c r="L100" s="110">
        <f t="shared" si="46"/>
        <v>297.00000000000006</v>
      </c>
      <c r="M100" s="110">
        <f t="shared" si="47"/>
        <v>820.8</v>
      </c>
      <c r="N100" s="110">
        <f t="shared" si="48"/>
        <v>1914.3000000000002</v>
      </c>
      <c r="O100" s="110"/>
      <c r="P100" s="110">
        <f t="shared" si="49"/>
        <v>5724</v>
      </c>
      <c r="Q100" s="110">
        <f t="shared" si="50"/>
        <v>1620.6999999999998</v>
      </c>
      <c r="R100" s="110">
        <f t="shared" si="51"/>
        <v>4128.3</v>
      </c>
      <c r="S100" s="110">
        <f t="shared" si="52"/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257</v>
      </c>
      <c r="C101" s="32" t="s">
        <v>28</v>
      </c>
      <c r="D101" s="32" t="s">
        <v>80</v>
      </c>
      <c r="E101" s="33" t="s">
        <v>295</v>
      </c>
      <c r="F101" s="33" t="s">
        <v>436</v>
      </c>
      <c r="G101" s="107">
        <v>23100</v>
      </c>
      <c r="H101" s="107"/>
      <c r="I101" s="110">
        <v>25</v>
      </c>
      <c r="J101" s="110">
        <f t="shared" si="44"/>
        <v>662.97</v>
      </c>
      <c r="K101" s="110">
        <f t="shared" si="45"/>
        <v>1640.1</v>
      </c>
      <c r="L101" s="110">
        <f t="shared" si="46"/>
        <v>254.10000000000002</v>
      </c>
      <c r="M101" s="110">
        <f t="shared" si="47"/>
        <v>702.24</v>
      </c>
      <c r="N101" s="110">
        <f t="shared" si="48"/>
        <v>1637.7900000000002</v>
      </c>
      <c r="O101" s="110"/>
      <c r="P101" s="110">
        <f t="shared" si="49"/>
        <v>4897.2</v>
      </c>
      <c r="Q101" s="110">
        <f t="shared" si="50"/>
        <v>1390.21</v>
      </c>
      <c r="R101" s="110">
        <f t="shared" si="51"/>
        <v>3531.99</v>
      </c>
      <c r="S101" s="110">
        <f t="shared" si="52"/>
        <v>21709.79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404</v>
      </c>
      <c r="C102" s="32" t="s">
        <v>305</v>
      </c>
      <c r="D102" s="32" t="s">
        <v>355</v>
      </c>
      <c r="E102" s="33" t="s">
        <v>294</v>
      </c>
      <c r="F102" s="33" t="s">
        <v>436</v>
      </c>
      <c r="G102" s="107">
        <v>27000</v>
      </c>
      <c r="H102" s="107"/>
      <c r="I102" s="110">
        <v>25</v>
      </c>
      <c r="J102" s="110">
        <f t="shared" si="44"/>
        <v>774.9</v>
      </c>
      <c r="K102" s="110">
        <f t="shared" si="45"/>
        <v>1916.9999999999998</v>
      </c>
      <c r="L102" s="110">
        <f t="shared" si="46"/>
        <v>297.00000000000006</v>
      </c>
      <c r="M102" s="110">
        <f t="shared" si="47"/>
        <v>820.8</v>
      </c>
      <c r="N102" s="110">
        <f t="shared" si="48"/>
        <v>1914.3000000000002</v>
      </c>
      <c r="O102" s="110"/>
      <c r="P102" s="110">
        <f t="shared" si="49"/>
        <v>5724</v>
      </c>
      <c r="Q102" s="110">
        <f t="shared" si="50"/>
        <v>1620.6999999999998</v>
      </c>
      <c r="R102" s="110">
        <f t="shared" si="51"/>
        <v>4128.3</v>
      </c>
      <c r="S102" s="110">
        <f t="shared" si="52"/>
        <v>25379.3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434</v>
      </c>
      <c r="C103" s="32" t="s">
        <v>305</v>
      </c>
      <c r="D103" s="32" t="s">
        <v>355</v>
      </c>
      <c r="E103" s="33" t="s">
        <v>293</v>
      </c>
      <c r="F103" s="33" t="s">
        <v>436</v>
      </c>
      <c r="G103" s="107">
        <v>27000</v>
      </c>
      <c r="H103" s="107"/>
      <c r="I103" s="110">
        <v>25</v>
      </c>
      <c r="J103" s="110">
        <f t="shared" ref="J103" si="71">+G103*2.87%</f>
        <v>774.9</v>
      </c>
      <c r="K103" s="110">
        <f t="shared" ref="K103" si="72">+G103*7.1%</f>
        <v>1916.9999999999998</v>
      </c>
      <c r="L103" s="110">
        <f t="shared" ref="L103" si="73">G103*1.1%</f>
        <v>297.00000000000006</v>
      </c>
      <c r="M103" s="110">
        <f t="shared" ref="M103" si="74">+G103*3.04%</f>
        <v>820.8</v>
      </c>
      <c r="N103" s="110">
        <f t="shared" ref="N103" si="75">+G103*7.09%</f>
        <v>1914.3000000000002</v>
      </c>
      <c r="O103" s="110"/>
      <c r="P103" s="110">
        <f t="shared" ref="P103" si="76">SUM(J103:O103)</f>
        <v>5724</v>
      </c>
      <c r="Q103" s="110">
        <f t="shared" ref="Q103" si="77">+H103+I103+J103+M103+O103</f>
        <v>1620.6999999999998</v>
      </c>
      <c r="R103" s="110">
        <f t="shared" ref="R103" si="78">+K103+L103+N103</f>
        <v>4128.3</v>
      </c>
      <c r="S103" s="110">
        <f t="shared" ref="S103" si="79">+G103-Q103</f>
        <v>25379.3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210</v>
      </c>
      <c r="C104" s="32" t="s">
        <v>306</v>
      </c>
      <c r="D104" s="32" t="s">
        <v>54</v>
      </c>
      <c r="E104" s="33" t="s">
        <v>295</v>
      </c>
      <c r="F104" s="33" t="s">
        <v>437</v>
      </c>
      <c r="G104" s="107">
        <v>22000</v>
      </c>
      <c r="H104" s="107"/>
      <c r="I104" s="110">
        <v>25</v>
      </c>
      <c r="J104" s="110">
        <f t="shared" si="44"/>
        <v>631.4</v>
      </c>
      <c r="K104" s="110">
        <f t="shared" si="45"/>
        <v>1561.9999999999998</v>
      </c>
      <c r="L104" s="110">
        <f t="shared" si="46"/>
        <v>242.00000000000003</v>
      </c>
      <c r="M104" s="110">
        <f t="shared" si="47"/>
        <v>668.8</v>
      </c>
      <c r="N104" s="110">
        <f t="shared" si="48"/>
        <v>1559.8000000000002</v>
      </c>
      <c r="O104" s="110">
        <v>1350.12</v>
      </c>
      <c r="P104" s="110">
        <f t="shared" si="49"/>
        <v>6014.12</v>
      </c>
      <c r="Q104" s="110">
        <f t="shared" si="50"/>
        <v>2675.3199999999997</v>
      </c>
      <c r="R104" s="110">
        <f t="shared" si="51"/>
        <v>3363.8</v>
      </c>
      <c r="S104" s="110">
        <f t="shared" si="52"/>
        <v>19324.68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445</v>
      </c>
      <c r="C105" s="32" t="s">
        <v>306</v>
      </c>
      <c r="D105" s="32" t="s">
        <v>446</v>
      </c>
      <c r="E105" s="33" t="s">
        <v>293</v>
      </c>
      <c r="F105" s="33" t="s">
        <v>437</v>
      </c>
      <c r="G105" s="107">
        <v>23100</v>
      </c>
      <c r="H105" s="107"/>
      <c r="I105" s="110">
        <v>25</v>
      </c>
      <c r="J105" s="110">
        <f t="shared" si="44"/>
        <v>662.97</v>
      </c>
      <c r="K105" s="110">
        <f t="shared" si="45"/>
        <v>1640.1</v>
      </c>
      <c r="L105" s="110">
        <f t="shared" si="46"/>
        <v>254.10000000000002</v>
      </c>
      <c r="M105" s="110">
        <f t="shared" si="47"/>
        <v>702.24</v>
      </c>
      <c r="N105" s="110">
        <f t="shared" si="48"/>
        <v>1637.7900000000002</v>
      </c>
      <c r="O105" s="110"/>
      <c r="P105" s="110">
        <f t="shared" ref="P105:P106" si="80">SUM(J105:O105)</f>
        <v>4897.2</v>
      </c>
      <c r="Q105" s="110">
        <f t="shared" ref="Q105:Q106" si="81">+H105+I105+J105+M105+O105</f>
        <v>1390.21</v>
      </c>
      <c r="R105" s="110">
        <f t="shared" ref="R105:R106" si="82">+K105+L105+N105</f>
        <v>3531.99</v>
      </c>
      <c r="S105" s="110">
        <f t="shared" ref="S105:S106" si="83">+G105-Q105</f>
        <v>21709.79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25" t="s">
        <v>471</v>
      </c>
      <c r="C106" s="32" t="s">
        <v>306</v>
      </c>
      <c r="D106" s="25" t="s">
        <v>457</v>
      </c>
      <c r="E106" s="33" t="s">
        <v>293</v>
      </c>
      <c r="F106" s="33" t="s">
        <v>437</v>
      </c>
      <c r="G106" s="107">
        <v>25000</v>
      </c>
      <c r="H106" s="107"/>
      <c r="I106" s="110">
        <v>25</v>
      </c>
      <c r="J106" s="110">
        <f t="shared" si="44"/>
        <v>717.5</v>
      </c>
      <c r="K106" s="110">
        <f t="shared" si="45"/>
        <v>1774.9999999999998</v>
      </c>
      <c r="L106" s="110">
        <f t="shared" si="46"/>
        <v>275</v>
      </c>
      <c r="M106" s="110">
        <f t="shared" si="47"/>
        <v>760</v>
      </c>
      <c r="N106" s="110">
        <f t="shared" si="48"/>
        <v>1772.5000000000002</v>
      </c>
      <c r="O106" s="110"/>
      <c r="P106" s="110">
        <f t="shared" si="80"/>
        <v>5300</v>
      </c>
      <c r="Q106" s="110">
        <f t="shared" si="81"/>
        <v>1502.5</v>
      </c>
      <c r="R106" s="110">
        <f t="shared" si="82"/>
        <v>3822.5</v>
      </c>
      <c r="S106" s="110">
        <f t="shared" si="83"/>
        <v>23497.5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168</v>
      </c>
      <c r="C107" s="32" t="s">
        <v>59</v>
      </c>
      <c r="D107" s="32" t="s">
        <v>169</v>
      </c>
      <c r="E107" s="33" t="s">
        <v>294</v>
      </c>
      <c r="F107" s="33" t="s">
        <v>436</v>
      </c>
      <c r="G107" s="107">
        <v>26250</v>
      </c>
      <c r="H107" s="107"/>
      <c r="I107" s="110">
        <v>25</v>
      </c>
      <c r="J107" s="110">
        <f t="shared" si="44"/>
        <v>753.375</v>
      </c>
      <c r="K107" s="110">
        <f t="shared" si="45"/>
        <v>1863.7499999999998</v>
      </c>
      <c r="L107" s="110">
        <f t="shared" si="46"/>
        <v>288.75000000000006</v>
      </c>
      <c r="M107" s="110">
        <f t="shared" si="47"/>
        <v>798</v>
      </c>
      <c r="N107" s="110">
        <f t="shared" si="48"/>
        <v>1861.1250000000002</v>
      </c>
      <c r="O107" s="110"/>
      <c r="P107" s="110">
        <f t="shared" si="49"/>
        <v>5565</v>
      </c>
      <c r="Q107" s="110">
        <f t="shared" si="50"/>
        <v>1576.375</v>
      </c>
      <c r="R107" s="110">
        <f t="shared" si="51"/>
        <v>4013.625</v>
      </c>
      <c r="S107" s="110">
        <f t="shared" si="52"/>
        <v>24673.625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423</v>
      </c>
      <c r="C108" s="32" t="s">
        <v>59</v>
      </c>
      <c r="D108" s="32" t="s">
        <v>169</v>
      </c>
      <c r="E108" s="33" t="s">
        <v>294</v>
      </c>
      <c r="F108" s="33" t="s">
        <v>436</v>
      </c>
      <c r="G108" s="107">
        <v>24000</v>
      </c>
      <c r="H108" s="107"/>
      <c r="I108" s="110">
        <v>25</v>
      </c>
      <c r="J108" s="110">
        <f t="shared" si="44"/>
        <v>688.8</v>
      </c>
      <c r="K108" s="110">
        <f t="shared" si="45"/>
        <v>1703.9999999999998</v>
      </c>
      <c r="L108" s="110">
        <f t="shared" si="46"/>
        <v>264</v>
      </c>
      <c r="M108" s="110">
        <f t="shared" si="47"/>
        <v>729.6</v>
      </c>
      <c r="N108" s="110">
        <f t="shared" si="48"/>
        <v>1701.6000000000001</v>
      </c>
      <c r="O108" s="110"/>
      <c r="P108" s="110">
        <f t="shared" si="49"/>
        <v>5088</v>
      </c>
      <c r="Q108" s="110">
        <f t="shared" si="50"/>
        <v>1443.4</v>
      </c>
      <c r="R108" s="110">
        <f t="shared" si="51"/>
        <v>3669.6</v>
      </c>
      <c r="S108" s="110">
        <f t="shared" si="52"/>
        <v>22556.6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146</v>
      </c>
      <c r="C109" s="32" t="s">
        <v>59</v>
      </c>
      <c r="D109" s="32" t="s">
        <v>147</v>
      </c>
      <c r="E109" s="33" t="s">
        <v>295</v>
      </c>
      <c r="F109" s="33" t="s">
        <v>437</v>
      </c>
      <c r="G109" s="107">
        <v>27000</v>
      </c>
      <c r="H109" s="107"/>
      <c r="I109" s="110">
        <v>25</v>
      </c>
      <c r="J109" s="110">
        <f t="shared" si="44"/>
        <v>774.9</v>
      </c>
      <c r="K109" s="110">
        <f t="shared" si="45"/>
        <v>1916.9999999999998</v>
      </c>
      <c r="L109" s="110">
        <f t="shared" si="46"/>
        <v>297.00000000000006</v>
      </c>
      <c r="M109" s="110">
        <f t="shared" si="47"/>
        <v>820.8</v>
      </c>
      <c r="N109" s="110">
        <f t="shared" si="48"/>
        <v>1914.3000000000002</v>
      </c>
      <c r="O109" s="110"/>
      <c r="P109" s="110">
        <f t="shared" si="49"/>
        <v>5724</v>
      </c>
      <c r="Q109" s="110">
        <f t="shared" si="50"/>
        <v>1620.6999999999998</v>
      </c>
      <c r="R109" s="110">
        <f t="shared" si="51"/>
        <v>4128.3</v>
      </c>
      <c r="S109" s="110">
        <f t="shared" si="52"/>
        <v>25379.3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58</v>
      </c>
      <c r="C110" s="32" t="s">
        <v>59</v>
      </c>
      <c r="D110" s="32" t="s">
        <v>32</v>
      </c>
      <c r="E110" s="33" t="s">
        <v>294</v>
      </c>
      <c r="F110" s="33" t="s">
        <v>436</v>
      </c>
      <c r="G110" s="107">
        <v>24000</v>
      </c>
      <c r="H110" s="107"/>
      <c r="I110" s="110">
        <v>25</v>
      </c>
      <c r="J110" s="110">
        <f t="shared" si="44"/>
        <v>688.8</v>
      </c>
      <c r="K110" s="110">
        <f t="shared" si="45"/>
        <v>1703.9999999999998</v>
      </c>
      <c r="L110" s="110">
        <f t="shared" si="46"/>
        <v>264</v>
      </c>
      <c r="M110" s="110">
        <f t="shared" si="47"/>
        <v>729.6</v>
      </c>
      <c r="N110" s="110">
        <f t="shared" si="48"/>
        <v>1701.6000000000001</v>
      </c>
      <c r="O110" s="110"/>
      <c r="P110" s="110">
        <f t="shared" si="49"/>
        <v>5088</v>
      </c>
      <c r="Q110" s="110">
        <f t="shared" si="50"/>
        <v>1443.4</v>
      </c>
      <c r="R110" s="110">
        <f t="shared" si="51"/>
        <v>3669.6</v>
      </c>
      <c r="S110" s="110">
        <f t="shared" si="52"/>
        <v>22556.6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176</v>
      </c>
      <c r="C111" s="32" t="s">
        <v>59</v>
      </c>
      <c r="D111" s="32" t="s">
        <v>32</v>
      </c>
      <c r="E111" s="33" t="s">
        <v>294</v>
      </c>
      <c r="F111" s="33" t="s">
        <v>436</v>
      </c>
      <c r="G111" s="107">
        <v>22000</v>
      </c>
      <c r="H111" s="107"/>
      <c r="I111" s="110">
        <v>25</v>
      </c>
      <c r="J111" s="110">
        <f t="shared" si="44"/>
        <v>631.4</v>
      </c>
      <c r="K111" s="110">
        <f t="shared" si="45"/>
        <v>1561.9999999999998</v>
      </c>
      <c r="L111" s="110">
        <f t="shared" si="46"/>
        <v>242.00000000000003</v>
      </c>
      <c r="M111" s="110">
        <f t="shared" si="47"/>
        <v>668.8</v>
      </c>
      <c r="N111" s="110">
        <f t="shared" si="48"/>
        <v>1559.8000000000002</v>
      </c>
      <c r="O111" s="110">
        <v>1350.12</v>
      </c>
      <c r="P111" s="110">
        <f t="shared" si="49"/>
        <v>6014.12</v>
      </c>
      <c r="Q111" s="110">
        <f t="shared" si="50"/>
        <v>2675.3199999999997</v>
      </c>
      <c r="R111" s="110">
        <f t="shared" si="51"/>
        <v>3363.8</v>
      </c>
      <c r="S111" s="110">
        <f t="shared" si="52"/>
        <v>19324.68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268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156</v>
      </c>
      <c r="C113" s="32" t="s">
        <v>59</v>
      </c>
      <c r="D113" s="32" t="s">
        <v>32</v>
      </c>
      <c r="E113" s="33" t="s">
        <v>294</v>
      </c>
      <c r="F113" s="33" t="s">
        <v>436</v>
      </c>
      <c r="G113" s="107">
        <v>24525</v>
      </c>
      <c r="H113" s="107"/>
      <c r="I113" s="110">
        <v>25</v>
      </c>
      <c r="J113" s="110">
        <f t="shared" si="44"/>
        <v>703.86749999999995</v>
      </c>
      <c r="K113" s="110">
        <f t="shared" si="45"/>
        <v>1741.2749999999999</v>
      </c>
      <c r="L113" s="110">
        <f t="shared" si="46"/>
        <v>269.77500000000003</v>
      </c>
      <c r="M113" s="110">
        <f t="shared" si="47"/>
        <v>745.56</v>
      </c>
      <c r="N113" s="110">
        <f t="shared" si="48"/>
        <v>1738.8225000000002</v>
      </c>
      <c r="O113" s="110"/>
      <c r="P113" s="110">
        <f t="shared" si="49"/>
        <v>5199.3</v>
      </c>
      <c r="Q113" s="110">
        <f t="shared" si="50"/>
        <v>1474.4274999999998</v>
      </c>
      <c r="R113" s="110">
        <f t="shared" si="51"/>
        <v>3749.8725000000004</v>
      </c>
      <c r="S113" s="110">
        <f t="shared" si="52"/>
        <v>23050.572500000002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25" t="s">
        <v>319</v>
      </c>
      <c r="C114" s="25" t="s">
        <v>59</v>
      </c>
      <c r="D114" s="25" t="s">
        <v>32</v>
      </c>
      <c r="E114" s="33" t="s">
        <v>293</v>
      </c>
      <c r="F114" s="33" t="s">
        <v>436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353</v>
      </c>
      <c r="C115" s="32" t="s">
        <v>59</v>
      </c>
      <c r="D115" s="25" t="s">
        <v>32</v>
      </c>
      <c r="E115" s="26" t="s">
        <v>293</v>
      </c>
      <c r="F115" s="26" t="s">
        <v>436</v>
      </c>
      <c r="G115" s="110">
        <v>24000</v>
      </c>
      <c r="H115" s="114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376</v>
      </c>
      <c r="C116" s="32" t="s">
        <v>59</v>
      </c>
      <c r="D116" s="25" t="s">
        <v>32</v>
      </c>
      <c r="E116" s="33" t="s">
        <v>294</v>
      </c>
      <c r="F116" s="33" t="s">
        <v>437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360</v>
      </c>
      <c r="C117" s="32" t="s">
        <v>59</v>
      </c>
      <c r="D117" s="32" t="s">
        <v>32</v>
      </c>
      <c r="E117" s="33" t="s">
        <v>294</v>
      </c>
      <c r="F117" s="33" t="s">
        <v>436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386</v>
      </c>
      <c r="C118" s="32" t="s">
        <v>59</v>
      </c>
      <c r="D118" s="32" t="s">
        <v>32</v>
      </c>
      <c r="E118" s="33" t="s">
        <v>293</v>
      </c>
      <c r="F118" s="33" t="s">
        <v>436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74" t="s">
        <v>401</v>
      </c>
      <c r="C119" s="32" t="s">
        <v>59</v>
      </c>
      <c r="D119" s="25" t="s">
        <v>32</v>
      </c>
      <c r="E119" s="33" t="s">
        <v>294</v>
      </c>
      <c r="F119" s="33" t="s">
        <v>436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315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420</v>
      </c>
      <c r="C121" s="32" t="s">
        <v>59</v>
      </c>
      <c r="D121" s="32" t="s">
        <v>32</v>
      </c>
      <c r="E121" s="33" t="s">
        <v>293</v>
      </c>
      <c r="F121" s="33" t="s">
        <v>436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421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07">
        <v>24000</v>
      </c>
      <c r="H122" s="107"/>
      <c r="I122" s="110">
        <v>25</v>
      </c>
      <c r="J122" s="110">
        <f t="shared" si="44"/>
        <v>688.8</v>
      </c>
      <c r="K122" s="110">
        <f t="shared" si="45"/>
        <v>1703.9999999999998</v>
      </c>
      <c r="L122" s="110">
        <f t="shared" si="46"/>
        <v>264</v>
      </c>
      <c r="M122" s="110">
        <f t="shared" si="47"/>
        <v>729.6</v>
      </c>
      <c r="N122" s="110">
        <f t="shared" si="48"/>
        <v>1701.6000000000001</v>
      </c>
      <c r="O122" s="110"/>
      <c r="P122" s="110">
        <f t="shared" si="49"/>
        <v>5088</v>
      </c>
      <c r="Q122" s="110">
        <f t="shared" si="50"/>
        <v>1443.4</v>
      </c>
      <c r="R122" s="110">
        <f t="shared" si="51"/>
        <v>3669.6</v>
      </c>
      <c r="S122" s="110">
        <f t="shared" si="52"/>
        <v>22556.6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32" t="s">
        <v>424</v>
      </c>
      <c r="C123" s="32" t="s">
        <v>59</v>
      </c>
      <c r="D123" s="32" t="s">
        <v>32</v>
      </c>
      <c r="E123" s="33" t="s">
        <v>294</v>
      </c>
      <c r="F123" s="33" t="s">
        <v>436</v>
      </c>
      <c r="G123" s="107">
        <v>24000</v>
      </c>
      <c r="H123" s="107"/>
      <c r="I123" s="110">
        <v>25</v>
      </c>
      <c r="J123" s="110">
        <f t="shared" si="44"/>
        <v>688.8</v>
      </c>
      <c r="K123" s="110">
        <f t="shared" si="45"/>
        <v>1703.9999999999998</v>
      </c>
      <c r="L123" s="110">
        <f t="shared" si="46"/>
        <v>264</v>
      </c>
      <c r="M123" s="110">
        <f t="shared" si="47"/>
        <v>729.6</v>
      </c>
      <c r="N123" s="110">
        <f t="shared" si="48"/>
        <v>1701.6000000000001</v>
      </c>
      <c r="O123" s="110"/>
      <c r="P123" s="110">
        <f t="shared" si="49"/>
        <v>5088</v>
      </c>
      <c r="Q123" s="110">
        <f t="shared" si="50"/>
        <v>1443.4</v>
      </c>
      <c r="R123" s="110">
        <f t="shared" si="51"/>
        <v>3669.6</v>
      </c>
      <c r="S123" s="110">
        <f t="shared" si="52"/>
        <v>22556.6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32" t="s">
        <v>451</v>
      </c>
      <c r="C124" s="32" t="s">
        <v>59</v>
      </c>
      <c r="D124" s="32" t="s">
        <v>32</v>
      </c>
      <c r="E124" s="33" t="s">
        <v>293</v>
      </c>
      <c r="F124" s="33" t="s">
        <v>436</v>
      </c>
      <c r="G124" s="107">
        <v>24000</v>
      </c>
      <c r="H124" s="107"/>
      <c r="I124" s="110">
        <v>25</v>
      </c>
      <c r="J124" s="110">
        <f t="shared" si="44"/>
        <v>688.8</v>
      </c>
      <c r="K124" s="110">
        <f t="shared" si="45"/>
        <v>1703.9999999999998</v>
      </c>
      <c r="L124" s="110">
        <f t="shared" si="46"/>
        <v>264</v>
      </c>
      <c r="M124" s="110">
        <f t="shared" si="47"/>
        <v>729.6</v>
      </c>
      <c r="N124" s="110">
        <f t="shared" si="48"/>
        <v>1701.6000000000001</v>
      </c>
      <c r="O124" s="110"/>
      <c r="P124" s="110">
        <f t="shared" si="49"/>
        <v>5088</v>
      </c>
      <c r="Q124" s="110">
        <f t="shared" si="50"/>
        <v>1443.4</v>
      </c>
      <c r="R124" s="110">
        <f t="shared" si="51"/>
        <v>3669.6</v>
      </c>
      <c r="S124" s="110">
        <f t="shared" si="52"/>
        <v>22556.6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149</v>
      </c>
      <c r="C125" s="32" t="s">
        <v>55</v>
      </c>
      <c r="D125" s="32" t="s">
        <v>45</v>
      </c>
      <c r="E125" s="33" t="s">
        <v>295</v>
      </c>
      <c r="F125" s="33" t="s">
        <v>437</v>
      </c>
      <c r="G125" s="107">
        <v>28875</v>
      </c>
      <c r="H125" s="107"/>
      <c r="I125" s="110">
        <v>25</v>
      </c>
      <c r="J125" s="110">
        <f t="shared" si="44"/>
        <v>828.71249999999998</v>
      </c>
      <c r="K125" s="110">
        <f t="shared" si="45"/>
        <v>2050.125</v>
      </c>
      <c r="L125" s="110">
        <f t="shared" si="46"/>
        <v>317.62500000000006</v>
      </c>
      <c r="M125" s="110">
        <f t="shared" si="47"/>
        <v>877.8</v>
      </c>
      <c r="N125" s="110">
        <f t="shared" si="48"/>
        <v>2047.2375000000002</v>
      </c>
      <c r="O125" s="110"/>
      <c r="P125" s="110">
        <f t="shared" si="49"/>
        <v>6121.5</v>
      </c>
      <c r="Q125" s="110">
        <f t="shared" si="50"/>
        <v>1731.5124999999998</v>
      </c>
      <c r="R125" s="110">
        <f t="shared" si="51"/>
        <v>4414.9875000000002</v>
      </c>
      <c r="S125" s="110">
        <f t="shared" si="52"/>
        <v>27143.487499999999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76" t="s">
        <v>394</v>
      </c>
      <c r="C126" s="32" t="s">
        <v>55</v>
      </c>
      <c r="D126" s="32" t="s">
        <v>45</v>
      </c>
      <c r="E126" s="33" t="s">
        <v>294</v>
      </c>
      <c r="F126" s="33" t="s">
        <v>437</v>
      </c>
      <c r="G126" s="107">
        <v>40000</v>
      </c>
      <c r="H126" s="107">
        <v>442.65</v>
      </c>
      <c r="I126" s="110">
        <v>25</v>
      </c>
      <c r="J126" s="110">
        <f t="shared" si="44"/>
        <v>1148</v>
      </c>
      <c r="K126" s="110">
        <f t="shared" si="45"/>
        <v>2839.9999999999995</v>
      </c>
      <c r="L126" s="110">
        <f t="shared" si="46"/>
        <v>440.00000000000006</v>
      </c>
      <c r="M126" s="110">
        <f t="shared" si="47"/>
        <v>1216</v>
      </c>
      <c r="N126" s="110">
        <f t="shared" si="48"/>
        <v>2836</v>
      </c>
      <c r="O126" s="110"/>
      <c r="P126" s="110">
        <f t="shared" si="49"/>
        <v>8480</v>
      </c>
      <c r="Q126" s="110">
        <f t="shared" si="50"/>
        <v>2831.65</v>
      </c>
      <c r="R126" s="110">
        <f t="shared" si="51"/>
        <v>6116</v>
      </c>
      <c r="S126" s="110">
        <f t="shared" si="52"/>
        <v>37168.35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148</v>
      </c>
      <c r="C127" s="32" t="s">
        <v>55</v>
      </c>
      <c r="D127" s="32" t="s">
        <v>147</v>
      </c>
      <c r="E127" s="33" t="s">
        <v>293</v>
      </c>
      <c r="F127" s="33" t="s">
        <v>437</v>
      </c>
      <c r="G127" s="107">
        <v>23100</v>
      </c>
      <c r="H127" s="107"/>
      <c r="I127" s="110">
        <v>25</v>
      </c>
      <c r="J127" s="110">
        <f t="shared" si="44"/>
        <v>662.97</v>
      </c>
      <c r="K127" s="110">
        <f t="shared" si="45"/>
        <v>1640.1</v>
      </c>
      <c r="L127" s="110">
        <f t="shared" si="46"/>
        <v>254.10000000000002</v>
      </c>
      <c r="M127" s="110">
        <f t="shared" si="47"/>
        <v>702.24</v>
      </c>
      <c r="N127" s="110">
        <f t="shared" si="48"/>
        <v>1637.7900000000002</v>
      </c>
      <c r="O127" s="110"/>
      <c r="P127" s="110">
        <f t="shared" si="49"/>
        <v>4897.2</v>
      </c>
      <c r="Q127" s="110">
        <f t="shared" si="50"/>
        <v>1390.21</v>
      </c>
      <c r="R127" s="110">
        <f t="shared" si="51"/>
        <v>3531.99</v>
      </c>
      <c r="S127" s="110">
        <f t="shared" si="52"/>
        <v>21709.79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74" t="s">
        <v>398</v>
      </c>
      <c r="C128" s="32" t="s">
        <v>55</v>
      </c>
      <c r="D128" s="32" t="s">
        <v>147</v>
      </c>
      <c r="E128" s="33" t="s">
        <v>294</v>
      </c>
      <c r="F128" s="33" t="s">
        <v>437</v>
      </c>
      <c r="G128" s="107">
        <v>23100</v>
      </c>
      <c r="H128" s="107"/>
      <c r="I128" s="110">
        <v>25</v>
      </c>
      <c r="J128" s="110">
        <f t="shared" si="44"/>
        <v>662.97</v>
      </c>
      <c r="K128" s="110">
        <f t="shared" si="45"/>
        <v>1640.1</v>
      </c>
      <c r="L128" s="110">
        <f t="shared" si="46"/>
        <v>254.10000000000002</v>
      </c>
      <c r="M128" s="110">
        <f t="shared" si="47"/>
        <v>702.24</v>
      </c>
      <c r="N128" s="110">
        <f t="shared" si="48"/>
        <v>1637.7900000000002</v>
      </c>
      <c r="O128" s="110"/>
      <c r="P128" s="110">
        <f t="shared" si="49"/>
        <v>4897.2</v>
      </c>
      <c r="Q128" s="110">
        <f t="shared" si="50"/>
        <v>1390.21</v>
      </c>
      <c r="R128" s="110">
        <f t="shared" si="51"/>
        <v>3531.99</v>
      </c>
      <c r="S128" s="110">
        <f t="shared" si="52"/>
        <v>21709.79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233</v>
      </c>
      <c r="C129" s="32" t="s">
        <v>55</v>
      </c>
      <c r="D129" s="32" t="s">
        <v>54</v>
      </c>
      <c r="E129" s="33" t="s">
        <v>295</v>
      </c>
      <c r="F129" s="33" t="s">
        <v>437</v>
      </c>
      <c r="G129" s="107">
        <v>22000</v>
      </c>
      <c r="H129" s="107"/>
      <c r="I129" s="110">
        <v>25</v>
      </c>
      <c r="J129" s="110">
        <f t="shared" si="44"/>
        <v>631.4</v>
      </c>
      <c r="K129" s="110">
        <f t="shared" si="45"/>
        <v>1561.9999999999998</v>
      </c>
      <c r="L129" s="110">
        <f t="shared" si="46"/>
        <v>242.00000000000003</v>
      </c>
      <c r="M129" s="110">
        <f t="shared" si="47"/>
        <v>668.8</v>
      </c>
      <c r="N129" s="110">
        <f t="shared" si="48"/>
        <v>1559.8000000000002</v>
      </c>
      <c r="O129" s="110">
        <v>1350.12</v>
      </c>
      <c r="P129" s="110">
        <f t="shared" si="49"/>
        <v>6014.12</v>
      </c>
      <c r="Q129" s="110">
        <f t="shared" si="50"/>
        <v>2675.3199999999997</v>
      </c>
      <c r="R129" s="110">
        <f t="shared" si="51"/>
        <v>3363.8</v>
      </c>
      <c r="S129" s="110">
        <f t="shared" si="52"/>
        <v>19324.68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251</v>
      </c>
      <c r="C130" s="32" t="s">
        <v>55</v>
      </c>
      <c r="D130" s="32" t="s">
        <v>126</v>
      </c>
      <c r="E130" s="33" t="s">
        <v>295</v>
      </c>
      <c r="F130" s="33" t="s">
        <v>436</v>
      </c>
      <c r="G130" s="107">
        <v>23100</v>
      </c>
      <c r="H130" s="107"/>
      <c r="I130" s="110">
        <v>25</v>
      </c>
      <c r="J130" s="110">
        <f t="shared" si="44"/>
        <v>662.97</v>
      </c>
      <c r="K130" s="110">
        <f t="shared" si="45"/>
        <v>1640.1</v>
      </c>
      <c r="L130" s="110">
        <f t="shared" si="46"/>
        <v>254.10000000000002</v>
      </c>
      <c r="M130" s="110">
        <f t="shared" si="47"/>
        <v>702.24</v>
      </c>
      <c r="N130" s="110">
        <f t="shared" si="48"/>
        <v>1637.7900000000002</v>
      </c>
      <c r="O130" s="110"/>
      <c r="P130" s="110">
        <f t="shared" si="49"/>
        <v>4897.2</v>
      </c>
      <c r="Q130" s="110">
        <f t="shared" si="50"/>
        <v>1390.21</v>
      </c>
      <c r="R130" s="110">
        <f t="shared" si="51"/>
        <v>3531.99</v>
      </c>
      <c r="S130" s="110">
        <f t="shared" si="52"/>
        <v>21709.79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74" t="s">
        <v>396</v>
      </c>
      <c r="C131" s="32" t="s">
        <v>55</v>
      </c>
      <c r="D131" s="32" t="s">
        <v>126</v>
      </c>
      <c r="E131" s="33" t="s">
        <v>294</v>
      </c>
      <c r="F131" s="33" t="s">
        <v>436</v>
      </c>
      <c r="G131" s="107">
        <v>25000</v>
      </c>
      <c r="H131" s="107"/>
      <c r="I131" s="110">
        <v>25</v>
      </c>
      <c r="J131" s="110">
        <f t="shared" si="44"/>
        <v>717.5</v>
      </c>
      <c r="K131" s="110">
        <f t="shared" si="45"/>
        <v>1774.9999999999998</v>
      </c>
      <c r="L131" s="110">
        <f t="shared" si="46"/>
        <v>275</v>
      </c>
      <c r="M131" s="110">
        <f t="shared" si="47"/>
        <v>760</v>
      </c>
      <c r="N131" s="110">
        <f t="shared" si="48"/>
        <v>1772.5000000000002</v>
      </c>
      <c r="O131" s="110"/>
      <c r="P131" s="110">
        <f t="shared" si="49"/>
        <v>5300</v>
      </c>
      <c r="Q131" s="110">
        <f t="shared" si="50"/>
        <v>1502.5</v>
      </c>
      <c r="R131" s="110">
        <f t="shared" si="51"/>
        <v>3822.5</v>
      </c>
      <c r="S131" s="110">
        <f t="shared" si="52"/>
        <v>23497.5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281</v>
      </c>
      <c r="C132" s="32" t="s">
        <v>55</v>
      </c>
      <c r="D132" s="32" t="s">
        <v>81</v>
      </c>
      <c r="E132" s="33" t="s">
        <v>295</v>
      </c>
      <c r="F132" s="33" t="s">
        <v>436</v>
      </c>
      <c r="G132" s="107">
        <v>24000</v>
      </c>
      <c r="H132" s="107"/>
      <c r="I132" s="110">
        <v>25</v>
      </c>
      <c r="J132" s="110">
        <f t="shared" si="44"/>
        <v>688.8</v>
      </c>
      <c r="K132" s="110">
        <f t="shared" si="45"/>
        <v>1703.9999999999998</v>
      </c>
      <c r="L132" s="110">
        <f t="shared" si="46"/>
        <v>264</v>
      </c>
      <c r="M132" s="110">
        <f t="shared" si="47"/>
        <v>729.6</v>
      </c>
      <c r="N132" s="110">
        <f t="shared" si="48"/>
        <v>1701.6000000000001</v>
      </c>
      <c r="O132" s="110"/>
      <c r="P132" s="110">
        <f t="shared" si="49"/>
        <v>5088</v>
      </c>
      <c r="Q132" s="110">
        <f t="shared" si="50"/>
        <v>1443.4</v>
      </c>
      <c r="R132" s="110">
        <f t="shared" si="51"/>
        <v>3669.6</v>
      </c>
      <c r="S132" s="110">
        <f t="shared" si="52"/>
        <v>22556.6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278</v>
      </c>
      <c r="C133" s="32" t="s">
        <v>55</v>
      </c>
      <c r="D133" s="32" t="s">
        <v>81</v>
      </c>
      <c r="E133" s="33" t="s">
        <v>294</v>
      </c>
      <c r="F133" s="33" t="s">
        <v>436</v>
      </c>
      <c r="G133" s="107">
        <v>24000</v>
      </c>
      <c r="H133" s="107"/>
      <c r="I133" s="110">
        <v>25</v>
      </c>
      <c r="J133" s="110">
        <f t="shared" si="44"/>
        <v>688.8</v>
      </c>
      <c r="K133" s="110">
        <f t="shared" si="45"/>
        <v>1703.9999999999998</v>
      </c>
      <c r="L133" s="110">
        <f t="shared" si="46"/>
        <v>264</v>
      </c>
      <c r="M133" s="110">
        <f t="shared" si="47"/>
        <v>729.6</v>
      </c>
      <c r="N133" s="110">
        <f t="shared" si="48"/>
        <v>1701.6000000000001</v>
      </c>
      <c r="O133" s="110"/>
      <c r="P133" s="110">
        <f t="shared" si="49"/>
        <v>5088</v>
      </c>
      <c r="Q133" s="110">
        <f t="shared" si="50"/>
        <v>1443.4</v>
      </c>
      <c r="R133" s="110">
        <f t="shared" si="51"/>
        <v>3669.6</v>
      </c>
      <c r="S133" s="110">
        <f t="shared" si="52"/>
        <v>22556.6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256</v>
      </c>
      <c r="C134" s="32" t="s">
        <v>55</v>
      </c>
      <c r="D134" s="32" t="s">
        <v>56</v>
      </c>
      <c r="E134" s="33" t="s">
        <v>294</v>
      </c>
      <c r="F134" s="33" t="s">
        <v>436</v>
      </c>
      <c r="G134" s="107">
        <v>22000</v>
      </c>
      <c r="H134" s="107"/>
      <c r="I134" s="110">
        <v>25</v>
      </c>
      <c r="J134" s="110">
        <f t="shared" si="44"/>
        <v>631.4</v>
      </c>
      <c r="K134" s="110">
        <f t="shared" si="45"/>
        <v>1561.9999999999998</v>
      </c>
      <c r="L134" s="110">
        <f t="shared" si="46"/>
        <v>242.00000000000003</v>
      </c>
      <c r="M134" s="110">
        <f t="shared" si="47"/>
        <v>668.8</v>
      </c>
      <c r="N134" s="110">
        <f t="shared" si="48"/>
        <v>1559.8000000000002</v>
      </c>
      <c r="O134" s="110"/>
      <c r="P134" s="110">
        <f t="shared" si="49"/>
        <v>4664</v>
      </c>
      <c r="Q134" s="110">
        <f t="shared" si="50"/>
        <v>1325.1999999999998</v>
      </c>
      <c r="R134" s="110">
        <f t="shared" si="51"/>
        <v>3363.8</v>
      </c>
      <c r="S134" s="110">
        <f t="shared" si="52"/>
        <v>20674.8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178</v>
      </c>
      <c r="C135" s="32" t="s">
        <v>55</v>
      </c>
      <c r="D135" s="32" t="s">
        <v>56</v>
      </c>
      <c r="E135" s="33" t="s">
        <v>294</v>
      </c>
      <c r="F135" s="33" t="s">
        <v>436</v>
      </c>
      <c r="G135" s="107">
        <v>22000</v>
      </c>
      <c r="H135" s="107"/>
      <c r="I135" s="110">
        <v>25</v>
      </c>
      <c r="J135" s="110">
        <f t="shared" si="44"/>
        <v>631.4</v>
      </c>
      <c r="K135" s="110">
        <f t="shared" si="45"/>
        <v>1561.9999999999998</v>
      </c>
      <c r="L135" s="110">
        <f t="shared" si="46"/>
        <v>242.00000000000003</v>
      </c>
      <c r="M135" s="110">
        <f t="shared" si="47"/>
        <v>668.8</v>
      </c>
      <c r="N135" s="110">
        <f t="shared" si="48"/>
        <v>1559.8000000000002</v>
      </c>
      <c r="O135" s="110"/>
      <c r="P135" s="110">
        <f t="shared" si="49"/>
        <v>4664</v>
      </c>
      <c r="Q135" s="110">
        <f t="shared" si="50"/>
        <v>1325.1999999999998</v>
      </c>
      <c r="R135" s="110">
        <f t="shared" si="51"/>
        <v>3363.8</v>
      </c>
      <c r="S135" s="110">
        <f t="shared" si="52"/>
        <v>20674.8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240</v>
      </c>
      <c r="C136" s="32" t="s">
        <v>439</v>
      </c>
      <c r="D136" s="32" t="s">
        <v>161</v>
      </c>
      <c r="E136" s="33" t="s">
        <v>295</v>
      </c>
      <c r="F136" s="33" t="s">
        <v>436</v>
      </c>
      <c r="G136" s="107">
        <v>70000</v>
      </c>
      <c r="H136" s="107">
        <v>5368.48</v>
      </c>
      <c r="I136" s="110">
        <v>25</v>
      </c>
      <c r="J136" s="110">
        <f t="shared" si="44"/>
        <v>2009</v>
      </c>
      <c r="K136" s="110">
        <f t="shared" si="45"/>
        <v>4970</v>
      </c>
      <c r="L136" s="110">
        <f t="shared" si="46"/>
        <v>770.00000000000011</v>
      </c>
      <c r="M136" s="110">
        <f t="shared" si="47"/>
        <v>2128</v>
      </c>
      <c r="N136" s="110">
        <f t="shared" si="48"/>
        <v>4963</v>
      </c>
      <c r="O136" s="110"/>
      <c r="P136" s="110">
        <f t="shared" si="49"/>
        <v>14840</v>
      </c>
      <c r="Q136" s="110">
        <f t="shared" si="50"/>
        <v>9530.48</v>
      </c>
      <c r="R136" s="110">
        <f t="shared" si="51"/>
        <v>10703</v>
      </c>
      <c r="S136" s="110">
        <f t="shared" si="52"/>
        <v>60469.520000000004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271</v>
      </c>
      <c r="C137" s="32" t="s">
        <v>439</v>
      </c>
      <c r="D137" s="32" t="s">
        <v>338</v>
      </c>
      <c r="E137" s="33" t="s">
        <v>295</v>
      </c>
      <c r="F137" s="33" t="s">
        <v>437</v>
      </c>
      <c r="G137" s="107">
        <v>35000</v>
      </c>
      <c r="H137" s="107"/>
      <c r="I137" s="110">
        <v>25</v>
      </c>
      <c r="J137" s="110">
        <f t="shared" si="44"/>
        <v>1004.5</v>
      </c>
      <c r="K137" s="110">
        <f t="shared" si="45"/>
        <v>2485</v>
      </c>
      <c r="L137" s="110">
        <f t="shared" si="46"/>
        <v>385.00000000000006</v>
      </c>
      <c r="M137" s="110">
        <f t="shared" si="47"/>
        <v>1064</v>
      </c>
      <c r="N137" s="110">
        <f t="shared" si="48"/>
        <v>2481.5</v>
      </c>
      <c r="O137" s="110">
        <v>1350.12</v>
      </c>
      <c r="P137" s="110">
        <f t="shared" si="49"/>
        <v>8770.119999999999</v>
      </c>
      <c r="Q137" s="110">
        <f t="shared" si="50"/>
        <v>3443.62</v>
      </c>
      <c r="R137" s="110">
        <f t="shared" si="51"/>
        <v>5351.5</v>
      </c>
      <c r="S137" s="110">
        <f t="shared" si="52"/>
        <v>31556.38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119</v>
      </c>
      <c r="C138" s="32" t="s">
        <v>439</v>
      </c>
      <c r="D138" s="32" t="s">
        <v>338</v>
      </c>
      <c r="E138" s="33" t="s">
        <v>295</v>
      </c>
      <c r="F138" s="33" t="s">
        <v>437</v>
      </c>
      <c r="G138" s="107">
        <v>35000</v>
      </c>
      <c r="H138" s="107"/>
      <c r="I138" s="110">
        <v>25</v>
      </c>
      <c r="J138" s="110">
        <f t="shared" si="44"/>
        <v>1004.5</v>
      </c>
      <c r="K138" s="110">
        <f t="shared" si="45"/>
        <v>2485</v>
      </c>
      <c r="L138" s="110">
        <f t="shared" si="46"/>
        <v>385.00000000000006</v>
      </c>
      <c r="M138" s="110">
        <f t="shared" si="47"/>
        <v>1064</v>
      </c>
      <c r="N138" s="110">
        <f t="shared" si="48"/>
        <v>2481.5</v>
      </c>
      <c r="O138" s="110">
        <v>2700.24</v>
      </c>
      <c r="P138" s="110">
        <f t="shared" si="49"/>
        <v>10120.24</v>
      </c>
      <c r="Q138" s="110">
        <f t="shared" si="50"/>
        <v>4793.74</v>
      </c>
      <c r="R138" s="110">
        <f t="shared" si="51"/>
        <v>5351.5</v>
      </c>
      <c r="S138" s="110">
        <f t="shared" si="52"/>
        <v>30206.260000000002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32" t="s">
        <v>118</v>
      </c>
      <c r="C139" s="32" t="s">
        <v>439</v>
      </c>
      <c r="D139" s="32" t="s">
        <v>338</v>
      </c>
      <c r="E139" s="33" t="s">
        <v>295</v>
      </c>
      <c r="F139" s="33" t="s">
        <v>437</v>
      </c>
      <c r="G139" s="107">
        <v>35000</v>
      </c>
      <c r="H139" s="107"/>
      <c r="I139" s="110">
        <v>25</v>
      </c>
      <c r="J139" s="110">
        <f t="shared" si="44"/>
        <v>1004.5</v>
      </c>
      <c r="K139" s="110">
        <f t="shared" si="45"/>
        <v>2485</v>
      </c>
      <c r="L139" s="110">
        <f t="shared" si="46"/>
        <v>385.00000000000006</v>
      </c>
      <c r="M139" s="110">
        <f t="shared" si="47"/>
        <v>1064</v>
      </c>
      <c r="N139" s="110">
        <f t="shared" si="48"/>
        <v>2481.5</v>
      </c>
      <c r="O139" s="110">
        <v>1350.12</v>
      </c>
      <c r="P139" s="110">
        <f t="shared" si="49"/>
        <v>8770.119999999999</v>
      </c>
      <c r="Q139" s="110">
        <f t="shared" si="50"/>
        <v>3443.62</v>
      </c>
      <c r="R139" s="110">
        <f t="shared" si="51"/>
        <v>5351.5</v>
      </c>
      <c r="S139" s="110">
        <f t="shared" si="52"/>
        <v>31556.38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32" t="s">
        <v>351</v>
      </c>
      <c r="C140" s="32" t="s">
        <v>440</v>
      </c>
      <c r="D140" s="32" t="s">
        <v>311</v>
      </c>
      <c r="E140" s="33" t="s">
        <v>296</v>
      </c>
      <c r="F140" s="33" t="s">
        <v>436</v>
      </c>
      <c r="G140" s="107">
        <v>120000</v>
      </c>
      <c r="H140" s="107">
        <v>16134.81</v>
      </c>
      <c r="I140" s="110">
        <v>25</v>
      </c>
      <c r="J140" s="110">
        <f t="shared" si="44"/>
        <v>3444</v>
      </c>
      <c r="K140" s="110">
        <f t="shared" si="45"/>
        <v>8520</v>
      </c>
      <c r="L140" s="110">
        <f t="shared" si="46"/>
        <v>1320.0000000000002</v>
      </c>
      <c r="M140" s="110">
        <f t="shared" si="47"/>
        <v>3648</v>
      </c>
      <c r="N140" s="110">
        <f t="shared" si="48"/>
        <v>8508</v>
      </c>
      <c r="O140" s="110">
        <v>2700.24</v>
      </c>
      <c r="P140" s="110">
        <f t="shared" si="49"/>
        <v>28140.239999999998</v>
      </c>
      <c r="Q140" s="110">
        <f t="shared" si="50"/>
        <v>25952.049999999996</v>
      </c>
      <c r="R140" s="110">
        <f t="shared" si="51"/>
        <v>18348</v>
      </c>
      <c r="S140" s="110">
        <f t="shared" si="52"/>
        <v>94047.950000000012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32" t="s">
        <v>213</v>
      </c>
      <c r="C141" s="32" t="s">
        <v>440</v>
      </c>
      <c r="D141" s="32" t="s">
        <v>307</v>
      </c>
      <c r="E141" s="33" t="s">
        <v>293</v>
      </c>
      <c r="F141" s="33" t="s">
        <v>437</v>
      </c>
      <c r="G141" s="107">
        <v>110000</v>
      </c>
      <c r="H141" s="107">
        <v>14120.09</v>
      </c>
      <c r="I141" s="110">
        <v>25</v>
      </c>
      <c r="J141" s="110">
        <f>+G141*2.87%</f>
        <v>3157</v>
      </c>
      <c r="K141" s="110">
        <f>+G141*7.1%</f>
        <v>7809.9999999999991</v>
      </c>
      <c r="L141" s="110">
        <f>G141*1.1%</f>
        <v>1210.0000000000002</v>
      </c>
      <c r="M141" s="110">
        <f>+G141*3.04%</f>
        <v>3344</v>
      </c>
      <c r="N141" s="110">
        <f>+G141*7.09%</f>
        <v>7799.0000000000009</v>
      </c>
      <c r="O141" s="110">
        <v>1350.12</v>
      </c>
      <c r="P141" s="110">
        <f>SUM(J141:O141)</f>
        <v>24670.12</v>
      </c>
      <c r="Q141" s="110">
        <f>+H141+I141+J141+M141+O141</f>
        <v>21996.21</v>
      </c>
      <c r="R141" s="110">
        <f>+K141+L141+N141</f>
        <v>16819</v>
      </c>
      <c r="S141" s="110">
        <f>+G141-Q141</f>
        <v>88003.790000000008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32" t="s">
        <v>173</v>
      </c>
      <c r="C142" s="32" t="s">
        <v>440</v>
      </c>
      <c r="D142" s="32" t="s">
        <v>408</v>
      </c>
      <c r="E142" s="33" t="s">
        <v>295</v>
      </c>
      <c r="F142" s="33" t="s">
        <v>436</v>
      </c>
      <c r="G142" s="107">
        <v>110000</v>
      </c>
      <c r="H142" s="107">
        <v>14120.09</v>
      </c>
      <c r="I142" s="110">
        <v>25</v>
      </c>
      <c r="J142" s="110">
        <f t="shared" si="44"/>
        <v>3157</v>
      </c>
      <c r="K142" s="110">
        <f t="shared" si="45"/>
        <v>7809.9999999999991</v>
      </c>
      <c r="L142" s="110">
        <f t="shared" si="46"/>
        <v>1210.0000000000002</v>
      </c>
      <c r="M142" s="110">
        <f t="shared" si="47"/>
        <v>3344</v>
      </c>
      <c r="N142" s="110">
        <f t="shared" si="48"/>
        <v>7799.0000000000009</v>
      </c>
      <c r="O142" s="110"/>
      <c r="P142" s="110">
        <f t="shared" si="49"/>
        <v>23320</v>
      </c>
      <c r="Q142" s="110">
        <f t="shared" si="50"/>
        <v>20646.09</v>
      </c>
      <c r="R142" s="110">
        <f t="shared" si="51"/>
        <v>16819</v>
      </c>
      <c r="S142" s="110">
        <f t="shared" si="52"/>
        <v>89353.91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69" t="s">
        <v>228</v>
      </c>
      <c r="C143" s="32" t="s">
        <v>440</v>
      </c>
      <c r="D143" s="69" t="s">
        <v>229</v>
      </c>
      <c r="E143" s="33" t="s">
        <v>295</v>
      </c>
      <c r="F143" s="33" t="s">
        <v>437</v>
      </c>
      <c r="G143" s="107">
        <v>65000</v>
      </c>
      <c r="H143" s="107">
        <v>4427.58</v>
      </c>
      <c r="I143" s="110">
        <v>25</v>
      </c>
      <c r="J143" s="110">
        <f t="shared" ref="J143:J228" si="85">+G143*2.87%</f>
        <v>1865.5</v>
      </c>
      <c r="K143" s="110">
        <f t="shared" ref="K143:K228" si="86">+G143*7.1%</f>
        <v>4615</v>
      </c>
      <c r="L143" s="110">
        <f t="shared" ref="L143:L228" si="87">G143*1.1%</f>
        <v>715.00000000000011</v>
      </c>
      <c r="M143" s="110">
        <f t="shared" ref="M143:M228" si="88">+G143*3.04%</f>
        <v>1976</v>
      </c>
      <c r="N143" s="110">
        <f t="shared" ref="N143:N228" si="89">+G143*7.09%</f>
        <v>4608.5</v>
      </c>
      <c r="O143" s="110"/>
      <c r="P143" s="110">
        <f t="shared" ref="P143:P228" si="90">SUM(J143:O143)</f>
        <v>13780</v>
      </c>
      <c r="Q143" s="110">
        <f t="shared" ref="Q143:Q228" si="91">+H143+I143+J143+M143+O143</f>
        <v>8294.08</v>
      </c>
      <c r="R143" s="110">
        <f t="shared" ref="R143:R228" si="92">+K143+L143+N143</f>
        <v>9938.5</v>
      </c>
      <c r="S143" s="110">
        <f t="shared" ref="S143:S228" si="93">+G143-Q143</f>
        <v>56705.919999999998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25" t="s">
        <v>381</v>
      </c>
      <c r="C144" s="32" t="s">
        <v>440</v>
      </c>
      <c r="D144" s="32" t="s">
        <v>382</v>
      </c>
      <c r="E144" s="33" t="s">
        <v>293</v>
      </c>
      <c r="F144" s="33" t="s">
        <v>436</v>
      </c>
      <c r="G144" s="107">
        <v>65000</v>
      </c>
      <c r="H144" s="107">
        <v>4427.58</v>
      </c>
      <c r="I144" s="110">
        <v>25</v>
      </c>
      <c r="J144" s="110">
        <f t="shared" si="85"/>
        <v>1865.5</v>
      </c>
      <c r="K144" s="110">
        <f t="shared" si="86"/>
        <v>4615</v>
      </c>
      <c r="L144" s="110">
        <f t="shared" si="87"/>
        <v>715.00000000000011</v>
      </c>
      <c r="M144" s="110">
        <f t="shared" si="88"/>
        <v>1976</v>
      </c>
      <c r="N144" s="110">
        <f t="shared" si="89"/>
        <v>4608.5</v>
      </c>
      <c r="O144" s="110"/>
      <c r="P144" s="110">
        <f t="shared" si="90"/>
        <v>13780</v>
      </c>
      <c r="Q144" s="110">
        <f t="shared" si="91"/>
        <v>8294.08</v>
      </c>
      <c r="R144" s="110">
        <f t="shared" si="92"/>
        <v>9938.5</v>
      </c>
      <c r="S144" s="110">
        <f t="shared" si="93"/>
        <v>56705.919999999998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68" t="s">
        <v>417</v>
      </c>
      <c r="C145" s="32" t="s">
        <v>440</v>
      </c>
      <c r="D145" s="32" t="s">
        <v>382</v>
      </c>
      <c r="E145" s="33" t="s">
        <v>293</v>
      </c>
      <c r="F145" s="88" t="s">
        <v>437</v>
      </c>
      <c r="G145" s="111">
        <v>50000</v>
      </c>
      <c r="H145" s="111">
        <v>1854</v>
      </c>
      <c r="I145" s="116">
        <v>25</v>
      </c>
      <c r="J145" s="116">
        <f t="shared" si="85"/>
        <v>1435</v>
      </c>
      <c r="K145" s="116">
        <f t="shared" si="86"/>
        <v>3549.9999999999995</v>
      </c>
      <c r="L145" s="116">
        <f t="shared" si="87"/>
        <v>550</v>
      </c>
      <c r="M145" s="116">
        <f t="shared" si="88"/>
        <v>1520</v>
      </c>
      <c r="N145" s="116">
        <f t="shared" si="89"/>
        <v>3545.0000000000005</v>
      </c>
      <c r="O145" s="116"/>
      <c r="P145" s="116">
        <f t="shared" si="90"/>
        <v>10600</v>
      </c>
      <c r="Q145" s="116">
        <f t="shared" si="91"/>
        <v>4834</v>
      </c>
      <c r="R145" s="116">
        <f t="shared" si="92"/>
        <v>7645</v>
      </c>
      <c r="S145" s="116">
        <f t="shared" si="93"/>
        <v>45166</v>
      </c>
      <c r="T145" s="105">
        <v>111</v>
      </c>
    </row>
    <row r="146" spans="1:20" s="31" customFormat="1" ht="33.950000000000003" customHeight="1">
      <c r="A146" s="81">
        <f t="shared" si="84"/>
        <v>142</v>
      </c>
      <c r="B146" s="69" t="s">
        <v>192</v>
      </c>
      <c r="C146" s="32" t="s">
        <v>440</v>
      </c>
      <c r="D146" s="69" t="s">
        <v>414</v>
      </c>
      <c r="E146" s="88" t="s">
        <v>295</v>
      </c>
      <c r="F146" s="88" t="s">
        <v>437</v>
      </c>
      <c r="G146" s="111">
        <v>40000</v>
      </c>
      <c r="H146" s="111">
        <v>37.61</v>
      </c>
      <c r="I146" s="116">
        <v>25</v>
      </c>
      <c r="J146" s="116">
        <f t="shared" si="85"/>
        <v>1148</v>
      </c>
      <c r="K146" s="116">
        <f t="shared" si="86"/>
        <v>2839.9999999999995</v>
      </c>
      <c r="L146" s="116">
        <f t="shared" si="87"/>
        <v>440.00000000000006</v>
      </c>
      <c r="M146" s="116">
        <f t="shared" si="88"/>
        <v>1216</v>
      </c>
      <c r="N146" s="116">
        <f t="shared" si="89"/>
        <v>2836</v>
      </c>
      <c r="O146" s="116">
        <v>2700.24</v>
      </c>
      <c r="P146" s="116">
        <f t="shared" si="90"/>
        <v>11180.24</v>
      </c>
      <c r="Q146" s="116">
        <f t="shared" si="91"/>
        <v>5126.8499999999995</v>
      </c>
      <c r="R146" s="116">
        <f t="shared" si="92"/>
        <v>6116</v>
      </c>
      <c r="S146" s="116">
        <f t="shared" si="93"/>
        <v>34873.15</v>
      </c>
      <c r="T146" s="105">
        <v>111</v>
      </c>
    </row>
    <row r="147" spans="1:20" s="31" customFormat="1" ht="33.950000000000003" customHeight="1">
      <c r="A147" s="81">
        <f t="shared" si="84"/>
        <v>143</v>
      </c>
      <c r="B147" s="32" t="s">
        <v>135</v>
      </c>
      <c r="C147" s="32" t="s">
        <v>440</v>
      </c>
      <c r="D147" s="32" t="s">
        <v>45</v>
      </c>
      <c r="E147" s="33" t="s">
        <v>295</v>
      </c>
      <c r="F147" s="88" t="s">
        <v>437</v>
      </c>
      <c r="G147" s="107">
        <v>28800</v>
      </c>
      <c r="H147" s="107"/>
      <c r="I147" s="110">
        <v>25</v>
      </c>
      <c r="J147" s="110">
        <f t="shared" ref="J147:J152" si="94">+G147*2.87%</f>
        <v>826.56</v>
      </c>
      <c r="K147" s="110">
        <f t="shared" ref="K147:K152" si="95">+G147*7.1%</f>
        <v>2044.7999999999997</v>
      </c>
      <c r="L147" s="110">
        <f t="shared" ref="L147:L152" si="96">G147*1.1%</f>
        <v>316.8</v>
      </c>
      <c r="M147" s="110">
        <f t="shared" ref="M147:M152" si="97">+G147*3.04%</f>
        <v>875.52</v>
      </c>
      <c r="N147" s="110">
        <f t="shared" ref="N147:N152" si="98">+G147*7.09%</f>
        <v>2041.92</v>
      </c>
      <c r="O147" s="110"/>
      <c r="P147" s="110">
        <f t="shared" ref="P147:P152" si="99">SUM(J147:O147)</f>
        <v>6105.6</v>
      </c>
      <c r="Q147" s="110">
        <f t="shared" ref="Q147:Q152" si="100">+H147+I147+J147+M147+O147</f>
        <v>1727.08</v>
      </c>
      <c r="R147" s="110">
        <f t="shared" ref="R147:R152" si="101">+K147+L147+N147</f>
        <v>4403.5200000000004</v>
      </c>
      <c r="S147" s="110">
        <f t="shared" ref="S147:S152" si="102">+G147-Q147</f>
        <v>27072.92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25" t="s">
        <v>452</v>
      </c>
      <c r="C148" s="32" t="s">
        <v>440</v>
      </c>
      <c r="D148" s="25" t="s">
        <v>341</v>
      </c>
      <c r="E148" s="33" t="s">
        <v>293</v>
      </c>
      <c r="F148" s="88" t="s">
        <v>437</v>
      </c>
      <c r="G148" s="107">
        <v>30000</v>
      </c>
      <c r="H148" s="107"/>
      <c r="I148" s="110">
        <v>25</v>
      </c>
      <c r="J148" s="110">
        <f t="shared" si="94"/>
        <v>861</v>
      </c>
      <c r="K148" s="110">
        <f t="shared" si="95"/>
        <v>2130</v>
      </c>
      <c r="L148" s="110">
        <f t="shared" si="96"/>
        <v>330.00000000000006</v>
      </c>
      <c r="M148" s="110">
        <f t="shared" si="97"/>
        <v>912</v>
      </c>
      <c r="N148" s="110">
        <f t="shared" si="98"/>
        <v>2127</v>
      </c>
      <c r="O148" s="110"/>
      <c r="P148" s="110">
        <f t="shared" si="99"/>
        <v>6360</v>
      </c>
      <c r="Q148" s="110">
        <f t="shared" si="100"/>
        <v>1798</v>
      </c>
      <c r="R148" s="110">
        <f t="shared" si="101"/>
        <v>4587</v>
      </c>
      <c r="S148" s="110">
        <f t="shared" si="102"/>
        <v>28202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25" t="s">
        <v>453</v>
      </c>
      <c r="C149" s="32" t="s">
        <v>440</v>
      </c>
      <c r="D149" s="25" t="s">
        <v>341</v>
      </c>
      <c r="E149" s="33" t="s">
        <v>293</v>
      </c>
      <c r="F149" s="88" t="s">
        <v>436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25" t="s">
        <v>461</v>
      </c>
      <c r="C150" s="32" t="s">
        <v>440</v>
      </c>
      <c r="D150" s="25" t="s">
        <v>341</v>
      </c>
      <c r="E150" s="33" t="s">
        <v>293</v>
      </c>
      <c r="F150" s="88" t="s">
        <v>436</v>
      </c>
      <c r="G150" s="107">
        <v>25000</v>
      </c>
      <c r="H150" s="107"/>
      <c r="I150" s="110">
        <v>25</v>
      </c>
      <c r="J150" s="110">
        <f t="shared" si="94"/>
        <v>717.5</v>
      </c>
      <c r="K150" s="110">
        <f t="shared" si="95"/>
        <v>1774.9999999999998</v>
      </c>
      <c r="L150" s="110">
        <f t="shared" si="96"/>
        <v>275</v>
      </c>
      <c r="M150" s="110">
        <f t="shared" si="97"/>
        <v>760</v>
      </c>
      <c r="N150" s="110">
        <f t="shared" si="98"/>
        <v>1772.5000000000002</v>
      </c>
      <c r="O150" s="110"/>
      <c r="P150" s="110">
        <f t="shared" si="99"/>
        <v>5300</v>
      </c>
      <c r="Q150" s="110">
        <f t="shared" si="100"/>
        <v>1502.5</v>
      </c>
      <c r="R150" s="110">
        <f t="shared" si="101"/>
        <v>3822.5</v>
      </c>
      <c r="S150" s="110">
        <f t="shared" si="102"/>
        <v>23497.5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106" t="s">
        <v>468</v>
      </c>
      <c r="C151" s="73" t="s">
        <v>440</v>
      </c>
      <c r="D151" s="106" t="s">
        <v>341</v>
      </c>
      <c r="E151" s="33" t="s">
        <v>293</v>
      </c>
      <c r="F151" s="88" t="s">
        <v>437</v>
      </c>
      <c r="G151" s="107">
        <v>25000</v>
      </c>
      <c r="H151" s="107"/>
      <c r="I151" s="110">
        <v>25</v>
      </c>
      <c r="J151" s="110">
        <f t="shared" si="94"/>
        <v>717.5</v>
      </c>
      <c r="K151" s="110">
        <f t="shared" si="95"/>
        <v>1774.9999999999998</v>
      </c>
      <c r="L151" s="110">
        <f t="shared" si="96"/>
        <v>275</v>
      </c>
      <c r="M151" s="110">
        <f t="shared" si="97"/>
        <v>760</v>
      </c>
      <c r="N151" s="110">
        <f t="shared" si="98"/>
        <v>1772.5000000000002</v>
      </c>
      <c r="O151" s="110"/>
      <c r="P151" s="110">
        <f t="shared" si="99"/>
        <v>5300</v>
      </c>
      <c r="Q151" s="110">
        <f t="shared" si="100"/>
        <v>1502.5</v>
      </c>
      <c r="R151" s="110">
        <f t="shared" si="101"/>
        <v>3822.5</v>
      </c>
      <c r="S151" s="110">
        <f t="shared" si="102"/>
        <v>23497.5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25" t="s">
        <v>472</v>
      </c>
      <c r="C152" s="32" t="s">
        <v>440</v>
      </c>
      <c r="D152" s="25" t="s">
        <v>341</v>
      </c>
      <c r="E152" s="33" t="s">
        <v>293</v>
      </c>
      <c r="F152" s="88" t="s">
        <v>437</v>
      </c>
      <c r="G152" s="107">
        <v>25000</v>
      </c>
      <c r="H152" s="107"/>
      <c r="I152" s="110">
        <v>25</v>
      </c>
      <c r="J152" s="110">
        <f t="shared" si="94"/>
        <v>717.5</v>
      </c>
      <c r="K152" s="110">
        <f t="shared" si="95"/>
        <v>1774.9999999999998</v>
      </c>
      <c r="L152" s="110">
        <f t="shared" si="96"/>
        <v>275</v>
      </c>
      <c r="M152" s="110">
        <f t="shared" si="97"/>
        <v>760</v>
      </c>
      <c r="N152" s="110">
        <f t="shared" si="98"/>
        <v>1772.5000000000002</v>
      </c>
      <c r="O152" s="110"/>
      <c r="P152" s="110">
        <f t="shared" si="99"/>
        <v>5300</v>
      </c>
      <c r="Q152" s="110">
        <f t="shared" si="100"/>
        <v>1502.5</v>
      </c>
      <c r="R152" s="110">
        <f t="shared" si="101"/>
        <v>3822.5</v>
      </c>
      <c r="S152" s="110">
        <f t="shared" si="102"/>
        <v>23497.5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165</v>
      </c>
      <c r="C153" s="32" t="s">
        <v>440</v>
      </c>
      <c r="D153" s="25" t="s">
        <v>100</v>
      </c>
      <c r="E153" s="33" t="s">
        <v>293</v>
      </c>
      <c r="F153" s="33" t="s">
        <v>436</v>
      </c>
      <c r="G153" s="107">
        <v>22000</v>
      </c>
      <c r="H153" s="107"/>
      <c r="I153" s="110">
        <v>25</v>
      </c>
      <c r="J153" s="110">
        <f t="shared" si="85"/>
        <v>631.4</v>
      </c>
      <c r="K153" s="110">
        <f t="shared" si="86"/>
        <v>1561.9999999999998</v>
      </c>
      <c r="L153" s="110">
        <f t="shared" si="87"/>
        <v>242.00000000000003</v>
      </c>
      <c r="M153" s="110">
        <f t="shared" si="88"/>
        <v>668.8</v>
      </c>
      <c r="N153" s="110">
        <f t="shared" si="89"/>
        <v>1559.8000000000002</v>
      </c>
      <c r="O153" s="110"/>
      <c r="P153" s="110">
        <f t="shared" si="90"/>
        <v>4664</v>
      </c>
      <c r="Q153" s="110">
        <f t="shared" si="91"/>
        <v>1325.1999999999998</v>
      </c>
      <c r="R153" s="110">
        <f t="shared" si="92"/>
        <v>3363.8</v>
      </c>
      <c r="S153" s="110">
        <f t="shared" si="93"/>
        <v>20674.8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73" t="s">
        <v>96</v>
      </c>
      <c r="C154" s="73" t="s">
        <v>41</v>
      </c>
      <c r="D154" s="73" t="s">
        <v>309</v>
      </c>
      <c r="E154" s="36" t="s">
        <v>295</v>
      </c>
      <c r="F154" s="36" t="s">
        <v>437</v>
      </c>
      <c r="G154" s="108">
        <v>110000</v>
      </c>
      <c r="H154" s="108">
        <v>14457.62</v>
      </c>
      <c r="I154" s="109">
        <v>25</v>
      </c>
      <c r="J154" s="109">
        <f t="shared" si="85"/>
        <v>3157</v>
      </c>
      <c r="K154" s="109">
        <f t="shared" si="86"/>
        <v>7809.9999999999991</v>
      </c>
      <c r="L154" s="109">
        <f t="shared" si="87"/>
        <v>1210.0000000000002</v>
      </c>
      <c r="M154" s="109">
        <f t="shared" si="88"/>
        <v>3344</v>
      </c>
      <c r="N154" s="109">
        <f t="shared" si="89"/>
        <v>7799.0000000000009</v>
      </c>
      <c r="O154" s="109"/>
      <c r="P154" s="109">
        <f t="shared" si="90"/>
        <v>23320</v>
      </c>
      <c r="Q154" s="109">
        <f t="shared" si="91"/>
        <v>20983.620000000003</v>
      </c>
      <c r="R154" s="109">
        <f t="shared" si="92"/>
        <v>16819</v>
      </c>
      <c r="S154" s="109">
        <f t="shared" si="93"/>
        <v>89016.38</v>
      </c>
      <c r="T154" s="104">
        <v>111</v>
      </c>
    </row>
    <row r="155" spans="1:20" s="31" customFormat="1" ht="33.950000000000003" customHeight="1">
      <c r="A155" s="81">
        <f t="shared" si="84"/>
        <v>151</v>
      </c>
      <c r="B155" s="32" t="s">
        <v>107</v>
      </c>
      <c r="C155" s="73" t="s">
        <v>41</v>
      </c>
      <c r="D155" s="32" t="s">
        <v>154</v>
      </c>
      <c r="E155" s="33" t="s">
        <v>295</v>
      </c>
      <c r="F155" s="33" t="s">
        <v>437</v>
      </c>
      <c r="G155" s="107">
        <v>38500</v>
      </c>
      <c r="H155" s="107">
        <v>28.43</v>
      </c>
      <c r="I155" s="110">
        <v>25</v>
      </c>
      <c r="J155" s="110">
        <f t="shared" si="85"/>
        <v>1104.95</v>
      </c>
      <c r="K155" s="110">
        <f t="shared" si="86"/>
        <v>2733.4999999999995</v>
      </c>
      <c r="L155" s="110">
        <f t="shared" si="87"/>
        <v>423.50000000000006</v>
      </c>
      <c r="M155" s="110">
        <f t="shared" si="88"/>
        <v>1170.4000000000001</v>
      </c>
      <c r="N155" s="110">
        <f t="shared" si="89"/>
        <v>2729.65</v>
      </c>
      <c r="O155" s="110">
        <v>1350.12</v>
      </c>
      <c r="P155" s="110">
        <f t="shared" si="90"/>
        <v>9512.119999999999</v>
      </c>
      <c r="Q155" s="110">
        <f t="shared" si="91"/>
        <v>3678.9</v>
      </c>
      <c r="R155" s="110">
        <f t="shared" si="92"/>
        <v>5886.65</v>
      </c>
      <c r="S155" s="110">
        <f t="shared" si="93"/>
        <v>34821.1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122</v>
      </c>
      <c r="C156" s="73" t="s">
        <v>41</v>
      </c>
      <c r="D156" s="32" t="s">
        <v>154</v>
      </c>
      <c r="E156" s="33" t="s">
        <v>295</v>
      </c>
      <c r="F156" s="33" t="s">
        <v>437</v>
      </c>
      <c r="G156" s="107">
        <v>28875</v>
      </c>
      <c r="H156" s="107"/>
      <c r="I156" s="110">
        <v>25</v>
      </c>
      <c r="J156" s="110">
        <f t="shared" si="85"/>
        <v>828.71249999999998</v>
      </c>
      <c r="K156" s="110">
        <f t="shared" si="86"/>
        <v>2050.125</v>
      </c>
      <c r="L156" s="110">
        <f t="shared" si="87"/>
        <v>317.62500000000006</v>
      </c>
      <c r="M156" s="110">
        <f t="shared" si="88"/>
        <v>877.8</v>
      </c>
      <c r="N156" s="110">
        <f t="shared" si="89"/>
        <v>2047.2375000000002</v>
      </c>
      <c r="O156" s="110">
        <v>2700.24</v>
      </c>
      <c r="P156" s="110">
        <f t="shared" si="90"/>
        <v>8821.74</v>
      </c>
      <c r="Q156" s="110">
        <f t="shared" si="91"/>
        <v>4431.7524999999996</v>
      </c>
      <c r="R156" s="110">
        <f t="shared" si="92"/>
        <v>4414.9875000000002</v>
      </c>
      <c r="S156" s="110">
        <f t="shared" si="93"/>
        <v>24443.247500000001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78</v>
      </c>
      <c r="C157" s="73" t="s">
        <v>41</v>
      </c>
      <c r="D157" s="32" t="s">
        <v>473</v>
      </c>
      <c r="E157" s="33" t="s">
        <v>295</v>
      </c>
      <c r="F157" s="33" t="s">
        <v>436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272</v>
      </c>
      <c r="C158" s="73" t="s">
        <v>41</v>
      </c>
      <c r="D158" s="32" t="s">
        <v>473</v>
      </c>
      <c r="E158" s="33" t="s">
        <v>295</v>
      </c>
      <c r="F158" s="33" t="s">
        <v>436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60</v>
      </c>
      <c r="C159" s="73" t="s">
        <v>41</v>
      </c>
      <c r="D159" s="32" t="s">
        <v>473</v>
      </c>
      <c r="E159" s="33" t="s">
        <v>295</v>
      </c>
      <c r="F159" s="33" t="s">
        <v>437</v>
      </c>
      <c r="G159" s="107">
        <v>40000</v>
      </c>
      <c r="H159" s="107">
        <v>442.65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/>
      <c r="P159" s="110">
        <f t="shared" si="90"/>
        <v>8480</v>
      </c>
      <c r="Q159" s="110">
        <f t="shared" si="91"/>
        <v>2831.65</v>
      </c>
      <c r="R159" s="110">
        <f t="shared" si="92"/>
        <v>6116</v>
      </c>
      <c r="S159" s="110">
        <f t="shared" si="93"/>
        <v>37168.35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204</v>
      </c>
      <c r="C160" s="73" t="s">
        <v>41</v>
      </c>
      <c r="D160" s="32" t="s">
        <v>473</v>
      </c>
      <c r="E160" s="33" t="s">
        <v>295</v>
      </c>
      <c r="F160" s="33" t="s">
        <v>436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71" customFormat="1" ht="33.75" customHeight="1">
      <c r="A161" s="81">
        <f t="shared" si="84"/>
        <v>157</v>
      </c>
      <c r="B161" s="32" t="s">
        <v>195</v>
      </c>
      <c r="C161" s="73" t="s">
        <v>41</v>
      </c>
      <c r="D161" s="32" t="s">
        <v>473</v>
      </c>
      <c r="E161" s="33" t="s">
        <v>293</v>
      </c>
      <c r="F161" s="33" t="s">
        <v>436</v>
      </c>
      <c r="G161" s="107">
        <v>40000</v>
      </c>
      <c r="H161" s="107">
        <v>240.13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>
        <v>1350.12</v>
      </c>
      <c r="P161" s="110">
        <f t="shared" si="90"/>
        <v>9830.119999999999</v>
      </c>
      <c r="Q161" s="110">
        <f t="shared" si="91"/>
        <v>3979.25</v>
      </c>
      <c r="R161" s="110">
        <f t="shared" si="92"/>
        <v>6116</v>
      </c>
      <c r="S161" s="110">
        <f t="shared" si="93"/>
        <v>36020.75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279</v>
      </c>
      <c r="C162" s="73" t="s">
        <v>41</v>
      </c>
      <c r="D162" s="32" t="s">
        <v>473</v>
      </c>
      <c r="E162" s="33" t="s">
        <v>293</v>
      </c>
      <c r="F162" s="33" t="s">
        <v>436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131</v>
      </c>
      <c r="C163" s="73" t="s">
        <v>41</v>
      </c>
      <c r="D163" s="32" t="s">
        <v>473</v>
      </c>
      <c r="E163" s="33" t="s">
        <v>293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280</v>
      </c>
      <c r="C164" s="73" t="s">
        <v>41</v>
      </c>
      <c r="D164" s="32" t="s">
        <v>473</v>
      </c>
      <c r="E164" s="33" t="s">
        <v>295</v>
      </c>
      <c r="F164" s="33" t="s">
        <v>436</v>
      </c>
      <c r="G164" s="107">
        <v>40000</v>
      </c>
      <c r="H164" s="107">
        <v>240.13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>
        <v>1350.12</v>
      </c>
      <c r="P164" s="110">
        <f t="shared" si="90"/>
        <v>9830.119999999999</v>
      </c>
      <c r="Q164" s="110">
        <f t="shared" si="91"/>
        <v>3979.25</v>
      </c>
      <c r="R164" s="110">
        <f t="shared" si="92"/>
        <v>6116</v>
      </c>
      <c r="S164" s="110">
        <f t="shared" si="93"/>
        <v>36020.75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109</v>
      </c>
      <c r="C165" s="73" t="s">
        <v>41</v>
      </c>
      <c r="D165" s="32" t="s">
        <v>473</v>
      </c>
      <c r="E165" s="33" t="s">
        <v>295</v>
      </c>
      <c r="F165" s="33" t="s">
        <v>436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142</v>
      </c>
      <c r="C166" s="73" t="s">
        <v>41</v>
      </c>
      <c r="D166" s="32" t="s">
        <v>473</v>
      </c>
      <c r="E166" s="33" t="s">
        <v>295</v>
      </c>
      <c r="F166" s="33" t="s">
        <v>436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270</v>
      </c>
      <c r="C167" s="73" t="s">
        <v>41</v>
      </c>
      <c r="D167" s="32" t="s">
        <v>473</v>
      </c>
      <c r="E167" s="33" t="s">
        <v>293</v>
      </c>
      <c r="F167" s="33" t="s">
        <v>437</v>
      </c>
      <c r="G167" s="107">
        <v>40000</v>
      </c>
      <c r="H167" s="107">
        <v>240.13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>
        <v>1350.12</v>
      </c>
      <c r="P167" s="110">
        <f t="shared" si="90"/>
        <v>9830.119999999999</v>
      </c>
      <c r="Q167" s="110">
        <f t="shared" si="91"/>
        <v>3979.25</v>
      </c>
      <c r="R167" s="110">
        <f t="shared" si="92"/>
        <v>6116</v>
      </c>
      <c r="S167" s="110">
        <f t="shared" si="93"/>
        <v>36020.75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40</v>
      </c>
      <c r="C168" s="73" t="s">
        <v>41</v>
      </c>
      <c r="D168" s="32" t="s">
        <v>473</v>
      </c>
      <c r="E168" s="33" t="s">
        <v>293</v>
      </c>
      <c r="F168" s="33" t="s">
        <v>437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274</v>
      </c>
      <c r="C169" s="73" t="s">
        <v>41</v>
      </c>
      <c r="D169" s="32" t="s">
        <v>473</v>
      </c>
      <c r="E169" s="33" t="s">
        <v>293</v>
      </c>
      <c r="F169" s="33" t="s">
        <v>437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91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162</v>
      </c>
      <c r="C171" s="73" t="s">
        <v>41</v>
      </c>
      <c r="D171" s="32" t="s">
        <v>473</v>
      </c>
      <c r="E171" s="33" t="s">
        <v>293</v>
      </c>
      <c r="F171" s="33" t="s">
        <v>436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283</v>
      </c>
      <c r="C172" s="73" t="s">
        <v>41</v>
      </c>
      <c r="D172" s="32" t="s">
        <v>473</v>
      </c>
      <c r="E172" s="33" t="s">
        <v>293</v>
      </c>
      <c r="F172" s="33" t="s">
        <v>437</v>
      </c>
      <c r="G172" s="107">
        <v>40000</v>
      </c>
      <c r="H172" s="107">
        <v>442.65</v>
      </c>
      <c r="I172" s="110">
        <v>25</v>
      </c>
      <c r="J172" s="110">
        <f t="shared" si="85"/>
        <v>1148</v>
      </c>
      <c r="K172" s="110">
        <f t="shared" si="86"/>
        <v>2839.9999999999995</v>
      </c>
      <c r="L172" s="110">
        <f t="shared" si="87"/>
        <v>440.00000000000006</v>
      </c>
      <c r="M172" s="110">
        <f t="shared" si="88"/>
        <v>1216</v>
      </c>
      <c r="N172" s="110">
        <f t="shared" si="89"/>
        <v>2836</v>
      </c>
      <c r="O172" s="110"/>
      <c r="P172" s="110">
        <f t="shared" si="90"/>
        <v>8480</v>
      </c>
      <c r="Q172" s="110">
        <f t="shared" si="91"/>
        <v>2831.65</v>
      </c>
      <c r="R172" s="110">
        <f t="shared" si="92"/>
        <v>6116</v>
      </c>
      <c r="S172" s="110">
        <f t="shared" si="93"/>
        <v>37168.35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57</v>
      </c>
      <c r="C173" s="73" t="s">
        <v>41</v>
      </c>
      <c r="D173" s="32" t="s">
        <v>473</v>
      </c>
      <c r="E173" s="33" t="s">
        <v>293</v>
      </c>
      <c r="F173" s="33" t="s">
        <v>436</v>
      </c>
      <c r="G173" s="107">
        <v>40000</v>
      </c>
      <c r="H173" s="107">
        <v>442.65</v>
      </c>
      <c r="I173" s="110">
        <v>25</v>
      </c>
      <c r="J173" s="110">
        <f t="shared" si="85"/>
        <v>1148</v>
      </c>
      <c r="K173" s="110">
        <f t="shared" si="86"/>
        <v>2839.9999999999995</v>
      </c>
      <c r="L173" s="110">
        <f t="shared" si="87"/>
        <v>440.00000000000006</v>
      </c>
      <c r="M173" s="110">
        <f t="shared" si="88"/>
        <v>1216</v>
      </c>
      <c r="N173" s="110">
        <f t="shared" si="89"/>
        <v>2836</v>
      </c>
      <c r="O173" s="110"/>
      <c r="P173" s="110">
        <f t="shared" si="90"/>
        <v>8480</v>
      </c>
      <c r="Q173" s="110">
        <f t="shared" si="91"/>
        <v>2831.65</v>
      </c>
      <c r="R173" s="110">
        <f t="shared" si="92"/>
        <v>6116</v>
      </c>
      <c r="S173" s="110">
        <f t="shared" si="93"/>
        <v>37168.35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32" t="s">
        <v>167</v>
      </c>
      <c r="C174" s="73" t="s">
        <v>41</v>
      </c>
      <c r="D174" s="32" t="s">
        <v>473</v>
      </c>
      <c r="E174" s="33" t="s">
        <v>293</v>
      </c>
      <c r="F174" s="33" t="s">
        <v>436</v>
      </c>
      <c r="G174" s="107">
        <v>40000</v>
      </c>
      <c r="H174" s="107">
        <v>442.65</v>
      </c>
      <c r="I174" s="110">
        <v>25</v>
      </c>
      <c r="J174" s="110">
        <f t="shared" si="85"/>
        <v>1148</v>
      </c>
      <c r="K174" s="110">
        <f t="shared" si="86"/>
        <v>2839.9999999999995</v>
      </c>
      <c r="L174" s="110">
        <f t="shared" si="87"/>
        <v>440.00000000000006</v>
      </c>
      <c r="M174" s="110">
        <f t="shared" si="88"/>
        <v>1216</v>
      </c>
      <c r="N174" s="110">
        <f t="shared" si="89"/>
        <v>2836</v>
      </c>
      <c r="O174" s="110"/>
      <c r="P174" s="110">
        <f t="shared" si="90"/>
        <v>8480</v>
      </c>
      <c r="Q174" s="110">
        <f t="shared" si="91"/>
        <v>2831.65</v>
      </c>
      <c r="R174" s="110">
        <f t="shared" si="92"/>
        <v>6116</v>
      </c>
      <c r="S174" s="110">
        <f t="shared" si="93"/>
        <v>37168.35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32" t="s">
        <v>191</v>
      </c>
      <c r="C175" s="73" t="s">
        <v>41</v>
      </c>
      <c r="D175" s="32" t="s">
        <v>45</v>
      </c>
      <c r="E175" s="33" t="s">
        <v>295</v>
      </c>
      <c r="F175" s="33" t="s">
        <v>437</v>
      </c>
      <c r="G175" s="107">
        <v>32000</v>
      </c>
      <c r="H175" s="107"/>
      <c r="I175" s="110">
        <v>25</v>
      </c>
      <c r="J175" s="110">
        <f t="shared" si="85"/>
        <v>918.4</v>
      </c>
      <c r="K175" s="110">
        <f t="shared" si="86"/>
        <v>2272</v>
      </c>
      <c r="L175" s="110">
        <f t="shared" si="87"/>
        <v>352.00000000000006</v>
      </c>
      <c r="M175" s="110">
        <f t="shared" si="88"/>
        <v>972.8</v>
      </c>
      <c r="N175" s="110">
        <f t="shared" si="89"/>
        <v>2268.8000000000002</v>
      </c>
      <c r="O175" s="110"/>
      <c r="P175" s="110">
        <f t="shared" si="90"/>
        <v>6784</v>
      </c>
      <c r="Q175" s="110">
        <f t="shared" si="91"/>
        <v>1916.1999999999998</v>
      </c>
      <c r="R175" s="110">
        <f t="shared" si="92"/>
        <v>4892.8</v>
      </c>
      <c r="S175" s="110">
        <f t="shared" si="93"/>
        <v>30083.8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32" t="s">
        <v>244</v>
      </c>
      <c r="C176" s="73" t="s">
        <v>41</v>
      </c>
      <c r="D176" s="32" t="s">
        <v>45</v>
      </c>
      <c r="E176" s="33" t="s">
        <v>295</v>
      </c>
      <c r="F176" s="33" t="s">
        <v>437</v>
      </c>
      <c r="G176" s="107">
        <v>32000</v>
      </c>
      <c r="H176" s="107"/>
      <c r="I176" s="110">
        <v>25</v>
      </c>
      <c r="J176" s="110">
        <f t="shared" si="85"/>
        <v>918.4</v>
      </c>
      <c r="K176" s="110">
        <f t="shared" si="86"/>
        <v>2272</v>
      </c>
      <c r="L176" s="110">
        <f t="shared" si="87"/>
        <v>352.00000000000006</v>
      </c>
      <c r="M176" s="110">
        <f t="shared" si="88"/>
        <v>972.8</v>
      </c>
      <c r="N176" s="110">
        <f t="shared" si="89"/>
        <v>2268.8000000000002</v>
      </c>
      <c r="O176" s="110"/>
      <c r="P176" s="110">
        <f t="shared" si="90"/>
        <v>6784</v>
      </c>
      <c r="Q176" s="110">
        <f t="shared" si="91"/>
        <v>1916.1999999999998</v>
      </c>
      <c r="R176" s="110">
        <f t="shared" si="92"/>
        <v>4892.8</v>
      </c>
      <c r="S176" s="110">
        <f t="shared" si="93"/>
        <v>30083.8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464</v>
      </c>
      <c r="C177" s="73" t="s">
        <v>41</v>
      </c>
      <c r="D177" s="32" t="s">
        <v>38</v>
      </c>
      <c r="E177" s="33" t="s">
        <v>293</v>
      </c>
      <c r="F177" s="33" t="s">
        <v>436</v>
      </c>
      <c r="G177" s="107">
        <v>30000</v>
      </c>
      <c r="H177" s="107"/>
      <c r="I177" s="110">
        <v>25</v>
      </c>
      <c r="J177" s="110">
        <f t="shared" si="85"/>
        <v>861</v>
      </c>
      <c r="K177" s="110">
        <f t="shared" si="86"/>
        <v>2130</v>
      </c>
      <c r="L177" s="110">
        <f t="shared" si="87"/>
        <v>330.00000000000006</v>
      </c>
      <c r="M177" s="110">
        <f t="shared" si="88"/>
        <v>912</v>
      </c>
      <c r="N177" s="110">
        <f t="shared" si="89"/>
        <v>2127</v>
      </c>
      <c r="O177" s="110"/>
      <c r="P177" s="110">
        <f t="shared" ref="P177:P178" si="103">SUM(J177:O177)</f>
        <v>6360</v>
      </c>
      <c r="Q177" s="110">
        <f t="shared" ref="Q177:Q178" si="104">+H177+I177+J177+M177+O177</f>
        <v>1798</v>
      </c>
      <c r="R177" s="110">
        <f t="shared" ref="R177:R178" si="105">+K177+L177+N177</f>
        <v>4587</v>
      </c>
      <c r="S177" s="110">
        <f t="shared" ref="S177:S178" si="106">+G177-Q177</f>
        <v>28202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25" t="s">
        <v>469</v>
      </c>
      <c r="C178" s="73" t="s">
        <v>41</v>
      </c>
      <c r="D178" s="32" t="s">
        <v>38</v>
      </c>
      <c r="E178" s="33" t="s">
        <v>293</v>
      </c>
      <c r="F178" s="33" t="s">
        <v>437</v>
      </c>
      <c r="G178" s="107">
        <v>25000</v>
      </c>
      <c r="H178" s="107"/>
      <c r="I178" s="110">
        <v>25</v>
      </c>
      <c r="J178" s="110">
        <f t="shared" si="85"/>
        <v>717.5</v>
      </c>
      <c r="K178" s="110">
        <f t="shared" si="86"/>
        <v>1774.9999999999998</v>
      </c>
      <c r="L178" s="110">
        <f t="shared" si="87"/>
        <v>275</v>
      </c>
      <c r="M178" s="110">
        <f t="shared" si="88"/>
        <v>760</v>
      </c>
      <c r="N178" s="110">
        <f t="shared" si="89"/>
        <v>1772.5000000000002</v>
      </c>
      <c r="O178" s="110"/>
      <c r="P178" s="110">
        <f t="shared" si="103"/>
        <v>5300</v>
      </c>
      <c r="Q178" s="110">
        <f t="shared" si="104"/>
        <v>1502.5</v>
      </c>
      <c r="R178" s="110">
        <f t="shared" si="105"/>
        <v>3822.5</v>
      </c>
      <c r="S178" s="110">
        <f t="shared" si="106"/>
        <v>23497.5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33</v>
      </c>
      <c r="C179" s="73" t="s">
        <v>41</v>
      </c>
      <c r="D179" s="25" t="s">
        <v>100</v>
      </c>
      <c r="E179" s="33" t="s">
        <v>293</v>
      </c>
      <c r="F179" s="33" t="s">
        <v>437</v>
      </c>
      <c r="G179" s="107">
        <v>26250</v>
      </c>
      <c r="H179" s="107"/>
      <c r="I179" s="110">
        <v>25</v>
      </c>
      <c r="J179" s="110">
        <f t="shared" si="85"/>
        <v>753.375</v>
      </c>
      <c r="K179" s="110">
        <f t="shared" si="86"/>
        <v>1863.7499999999998</v>
      </c>
      <c r="L179" s="110">
        <f t="shared" si="87"/>
        <v>288.75000000000006</v>
      </c>
      <c r="M179" s="110">
        <f t="shared" si="88"/>
        <v>798</v>
      </c>
      <c r="N179" s="110">
        <f t="shared" si="89"/>
        <v>1861.1250000000002</v>
      </c>
      <c r="O179" s="110"/>
      <c r="P179" s="110">
        <f t="shared" si="90"/>
        <v>5565</v>
      </c>
      <c r="Q179" s="110">
        <f t="shared" si="91"/>
        <v>1576.375</v>
      </c>
      <c r="R179" s="110">
        <f t="shared" si="92"/>
        <v>4013.625</v>
      </c>
      <c r="S179" s="110">
        <f t="shared" si="93"/>
        <v>24673.625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348</v>
      </c>
      <c r="C180" s="73" t="s">
        <v>41</v>
      </c>
      <c r="D180" s="25" t="s">
        <v>100</v>
      </c>
      <c r="E180" s="26" t="s">
        <v>293</v>
      </c>
      <c r="F180" s="26" t="s">
        <v>437</v>
      </c>
      <c r="G180" s="110">
        <v>30000</v>
      </c>
      <c r="H180" s="110"/>
      <c r="I180" s="110">
        <v>25</v>
      </c>
      <c r="J180" s="110">
        <f t="shared" si="85"/>
        <v>861</v>
      </c>
      <c r="K180" s="110">
        <f t="shared" si="86"/>
        <v>2130</v>
      </c>
      <c r="L180" s="110">
        <f t="shared" si="87"/>
        <v>330.00000000000006</v>
      </c>
      <c r="M180" s="110">
        <f t="shared" si="88"/>
        <v>912</v>
      </c>
      <c r="N180" s="110">
        <f t="shared" si="89"/>
        <v>2127</v>
      </c>
      <c r="O180" s="110"/>
      <c r="P180" s="110">
        <f t="shared" si="90"/>
        <v>6360</v>
      </c>
      <c r="Q180" s="110">
        <f t="shared" si="91"/>
        <v>1798</v>
      </c>
      <c r="R180" s="110">
        <f t="shared" si="92"/>
        <v>4587</v>
      </c>
      <c r="S180" s="110">
        <f t="shared" si="93"/>
        <v>28202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32" t="s">
        <v>187</v>
      </c>
      <c r="C181" s="73" t="s">
        <v>41</v>
      </c>
      <c r="D181" s="25" t="s">
        <v>100</v>
      </c>
      <c r="E181" s="33" t="s">
        <v>295</v>
      </c>
      <c r="F181" s="33" t="s">
        <v>437</v>
      </c>
      <c r="G181" s="107">
        <v>30000</v>
      </c>
      <c r="H181" s="107"/>
      <c r="I181" s="110">
        <v>25</v>
      </c>
      <c r="J181" s="110">
        <f>+G181*2.87%</f>
        <v>861</v>
      </c>
      <c r="K181" s="110">
        <f>+G181*7.1%</f>
        <v>2130</v>
      </c>
      <c r="L181" s="110">
        <f>G181*1.1%</f>
        <v>330.00000000000006</v>
      </c>
      <c r="M181" s="110">
        <f>+G181*3.04%</f>
        <v>912</v>
      </c>
      <c r="N181" s="110">
        <f>+G181*7.09%</f>
        <v>2127</v>
      </c>
      <c r="O181" s="110"/>
      <c r="P181" s="110">
        <f>SUM(J181:O181)</f>
        <v>6360</v>
      </c>
      <c r="Q181" s="110">
        <f>+H181+I181+J181+M181+O181</f>
        <v>1798</v>
      </c>
      <c r="R181" s="110">
        <f>+K181+L181+N181</f>
        <v>4587</v>
      </c>
      <c r="S181" s="110">
        <f>+G181-Q181</f>
        <v>28202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25" t="s">
        <v>427</v>
      </c>
      <c r="C182" s="73" t="s">
        <v>41</v>
      </c>
      <c r="D182" s="25" t="s">
        <v>100</v>
      </c>
      <c r="E182" s="26" t="s">
        <v>293</v>
      </c>
      <c r="F182" s="26" t="s">
        <v>436</v>
      </c>
      <c r="G182" s="110">
        <v>26250</v>
      </c>
      <c r="H182" s="110"/>
      <c r="I182" s="110">
        <v>25</v>
      </c>
      <c r="J182" s="110">
        <f t="shared" ref="J182:J184" si="107">+G182*2.87%</f>
        <v>753.375</v>
      </c>
      <c r="K182" s="110">
        <f t="shared" ref="K182:K184" si="108">+G182*7.1%</f>
        <v>1863.7499999999998</v>
      </c>
      <c r="L182" s="110">
        <f t="shared" ref="L182:L184" si="109">G182*1.1%</f>
        <v>288.75000000000006</v>
      </c>
      <c r="M182" s="110">
        <f t="shared" ref="M182:M184" si="110">+G182*3.04%</f>
        <v>798</v>
      </c>
      <c r="N182" s="110">
        <f t="shared" ref="N182:N184" si="111">+G182*7.09%</f>
        <v>1861.1250000000002</v>
      </c>
      <c r="O182" s="110"/>
      <c r="P182" s="110">
        <f t="shared" ref="P182:P184" si="112">SUM(J182:O182)</f>
        <v>5565</v>
      </c>
      <c r="Q182" s="110">
        <f t="shared" ref="Q182:Q184" si="113">+H182+I182+J182+M182+O182</f>
        <v>1576.375</v>
      </c>
      <c r="R182" s="110">
        <f t="shared" ref="R182:R184" si="114">+K182+L182+N182</f>
        <v>4013.625</v>
      </c>
      <c r="S182" s="110">
        <f t="shared" ref="S182:S184" si="115">+G182-Q182</f>
        <v>24673.625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25" t="s">
        <v>428</v>
      </c>
      <c r="C183" s="73" t="s">
        <v>41</v>
      </c>
      <c r="D183" s="25" t="s">
        <v>100</v>
      </c>
      <c r="E183" s="26" t="s">
        <v>293</v>
      </c>
      <c r="F183" s="26" t="s">
        <v>437</v>
      </c>
      <c r="G183" s="110">
        <v>26250</v>
      </c>
      <c r="H183" s="110"/>
      <c r="I183" s="110">
        <v>25</v>
      </c>
      <c r="J183" s="110">
        <f t="shared" si="107"/>
        <v>753.375</v>
      </c>
      <c r="K183" s="110">
        <f t="shared" si="108"/>
        <v>1863.7499999999998</v>
      </c>
      <c r="L183" s="110">
        <f t="shared" si="109"/>
        <v>288.75000000000006</v>
      </c>
      <c r="M183" s="110">
        <f t="shared" si="110"/>
        <v>798</v>
      </c>
      <c r="N183" s="110">
        <f t="shared" si="111"/>
        <v>1861.1250000000002</v>
      </c>
      <c r="O183" s="110"/>
      <c r="P183" s="110">
        <f t="shared" si="112"/>
        <v>5565</v>
      </c>
      <c r="Q183" s="110">
        <f t="shared" si="113"/>
        <v>1576.375</v>
      </c>
      <c r="R183" s="110">
        <f t="shared" si="114"/>
        <v>4013.625</v>
      </c>
      <c r="S183" s="110">
        <f t="shared" si="115"/>
        <v>24673.625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25" t="s">
        <v>429</v>
      </c>
      <c r="C184" s="73" t="s">
        <v>41</v>
      </c>
      <c r="D184" s="25" t="s">
        <v>100</v>
      </c>
      <c r="E184" s="26" t="s">
        <v>293</v>
      </c>
      <c r="F184" s="26" t="s">
        <v>436</v>
      </c>
      <c r="G184" s="110">
        <v>26250</v>
      </c>
      <c r="H184" s="110"/>
      <c r="I184" s="110">
        <v>25</v>
      </c>
      <c r="J184" s="110">
        <f t="shared" si="107"/>
        <v>753.375</v>
      </c>
      <c r="K184" s="110">
        <f t="shared" si="108"/>
        <v>1863.7499999999998</v>
      </c>
      <c r="L184" s="110">
        <f t="shared" si="109"/>
        <v>288.75000000000006</v>
      </c>
      <c r="M184" s="110">
        <f t="shared" si="110"/>
        <v>798</v>
      </c>
      <c r="N184" s="110">
        <f t="shared" si="111"/>
        <v>1861.1250000000002</v>
      </c>
      <c r="O184" s="110">
        <v>1350.12</v>
      </c>
      <c r="P184" s="110">
        <f t="shared" si="112"/>
        <v>6915.12</v>
      </c>
      <c r="Q184" s="110">
        <f t="shared" si="113"/>
        <v>2926.4949999999999</v>
      </c>
      <c r="R184" s="110">
        <f t="shared" si="114"/>
        <v>4013.625</v>
      </c>
      <c r="S184" s="110">
        <f t="shared" si="115"/>
        <v>23323.505000000001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25" t="s">
        <v>432</v>
      </c>
      <c r="C185" s="73" t="s">
        <v>41</v>
      </c>
      <c r="D185" s="25" t="s">
        <v>100</v>
      </c>
      <c r="E185" s="26" t="s">
        <v>293</v>
      </c>
      <c r="F185" s="26" t="s">
        <v>436</v>
      </c>
      <c r="G185" s="110">
        <v>26250</v>
      </c>
      <c r="H185" s="110"/>
      <c r="I185" s="110">
        <v>25</v>
      </c>
      <c r="J185" s="110">
        <f t="shared" ref="J185" si="116">+G185*2.87%</f>
        <v>753.375</v>
      </c>
      <c r="K185" s="110">
        <f t="shared" ref="K185" si="117">+G185*7.1%</f>
        <v>1863.7499999999998</v>
      </c>
      <c r="L185" s="110">
        <f t="shared" ref="L185" si="118">G185*1.1%</f>
        <v>288.75000000000006</v>
      </c>
      <c r="M185" s="110">
        <f t="shared" ref="M185" si="119">+G185*3.04%</f>
        <v>798</v>
      </c>
      <c r="N185" s="110">
        <f t="shared" ref="N185" si="120">+G185*7.09%</f>
        <v>1861.1250000000002</v>
      </c>
      <c r="O185" s="110"/>
      <c r="P185" s="110">
        <f t="shared" ref="P185" si="121">SUM(J185:O185)</f>
        <v>5565</v>
      </c>
      <c r="Q185" s="110">
        <f t="shared" ref="Q185" si="122">+H185+I185+J185+M185+O185</f>
        <v>1576.375</v>
      </c>
      <c r="R185" s="110">
        <f t="shared" ref="R185" si="123">+K185+L185+N185</f>
        <v>4013.625</v>
      </c>
      <c r="S185" s="110">
        <f t="shared" ref="S185" si="124">+G185-Q185</f>
        <v>24673.625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133</v>
      </c>
      <c r="C186" s="73" t="s">
        <v>41</v>
      </c>
      <c r="D186" s="32" t="s">
        <v>68</v>
      </c>
      <c r="E186" s="33" t="s">
        <v>293</v>
      </c>
      <c r="F186" s="33" t="s">
        <v>437</v>
      </c>
      <c r="G186" s="107">
        <v>26000</v>
      </c>
      <c r="H186" s="107"/>
      <c r="I186" s="110">
        <v>25</v>
      </c>
      <c r="J186" s="110">
        <f>+G186*2.87%</f>
        <v>746.2</v>
      </c>
      <c r="K186" s="110">
        <f>+G186*7.1%</f>
        <v>1845.9999999999998</v>
      </c>
      <c r="L186" s="110">
        <f>G186*1.1%</f>
        <v>286.00000000000006</v>
      </c>
      <c r="M186" s="110">
        <f>+G186*3.04%</f>
        <v>790.4</v>
      </c>
      <c r="N186" s="110">
        <f>+G186*7.09%</f>
        <v>1843.4</v>
      </c>
      <c r="O186" s="110">
        <v>2700.24</v>
      </c>
      <c r="P186" s="110">
        <f>SUM(J186:O186)</f>
        <v>8212.24</v>
      </c>
      <c r="Q186" s="110">
        <f>+H186+I186+J186+M186+O186</f>
        <v>4261.84</v>
      </c>
      <c r="R186" s="110">
        <f>+K186+L186+N186</f>
        <v>3975.4</v>
      </c>
      <c r="S186" s="110">
        <f>+G186-Q186</f>
        <v>21738.16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329</v>
      </c>
      <c r="C187" s="32" t="s">
        <v>441</v>
      </c>
      <c r="D187" s="32" t="s">
        <v>209</v>
      </c>
      <c r="E187" s="33" t="s">
        <v>295</v>
      </c>
      <c r="F187" s="33" t="s">
        <v>436</v>
      </c>
      <c r="G187" s="107">
        <v>110000</v>
      </c>
      <c r="H187" s="107">
        <v>14457.62</v>
      </c>
      <c r="I187" s="110">
        <v>25</v>
      </c>
      <c r="J187" s="110">
        <f t="shared" si="85"/>
        <v>3157</v>
      </c>
      <c r="K187" s="110">
        <f t="shared" si="86"/>
        <v>7809.9999999999991</v>
      </c>
      <c r="L187" s="110">
        <f t="shared" si="87"/>
        <v>1210.0000000000002</v>
      </c>
      <c r="M187" s="110">
        <f t="shared" si="88"/>
        <v>3344</v>
      </c>
      <c r="N187" s="110">
        <f t="shared" si="89"/>
        <v>7799.0000000000009</v>
      </c>
      <c r="O187" s="110"/>
      <c r="P187" s="110">
        <f t="shared" si="90"/>
        <v>23320</v>
      </c>
      <c r="Q187" s="110">
        <f t="shared" si="91"/>
        <v>20983.620000000003</v>
      </c>
      <c r="R187" s="110">
        <f t="shared" si="92"/>
        <v>16819</v>
      </c>
      <c r="S187" s="110">
        <f t="shared" si="93"/>
        <v>89016.38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183</v>
      </c>
      <c r="C188" s="32" t="s">
        <v>441</v>
      </c>
      <c r="D188" s="32" t="s">
        <v>442</v>
      </c>
      <c r="E188" s="33" t="s">
        <v>295</v>
      </c>
      <c r="F188" s="33" t="s">
        <v>436</v>
      </c>
      <c r="G188" s="107">
        <v>70000</v>
      </c>
      <c r="H188" s="107">
        <v>5098.45</v>
      </c>
      <c r="I188" s="110">
        <v>25</v>
      </c>
      <c r="J188" s="110">
        <f>+G188*2.87%</f>
        <v>2009</v>
      </c>
      <c r="K188" s="110">
        <f>+G188*7.1%</f>
        <v>4970</v>
      </c>
      <c r="L188" s="110">
        <f>G188*1.1%</f>
        <v>770.00000000000011</v>
      </c>
      <c r="M188" s="110">
        <f>+G188*3.04%</f>
        <v>2128</v>
      </c>
      <c r="N188" s="110">
        <f>+G188*7.09%</f>
        <v>4963</v>
      </c>
      <c r="O188" s="110">
        <v>1350.12</v>
      </c>
      <c r="P188" s="110">
        <f>SUM(J188:O188)</f>
        <v>16190.119999999999</v>
      </c>
      <c r="Q188" s="110">
        <f>+H188+I188+J188+M188+O188</f>
        <v>10610.57</v>
      </c>
      <c r="R188" s="110">
        <f>+K188+L188+N188</f>
        <v>10703</v>
      </c>
      <c r="S188" s="110">
        <f>+G188-Q188</f>
        <v>59389.43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316</v>
      </c>
      <c r="C189" s="32" t="s">
        <v>441</v>
      </c>
      <c r="D189" s="32" t="s">
        <v>177</v>
      </c>
      <c r="E189" s="33" t="s">
        <v>293</v>
      </c>
      <c r="F189" s="33" t="s">
        <v>437</v>
      </c>
      <c r="G189" s="107">
        <v>50000</v>
      </c>
      <c r="H189" s="107">
        <v>1448.96</v>
      </c>
      <c r="I189" s="110">
        <v>25</v>
      </c>
      <c r="J189" s="110">
        <f t="shared" si="85"/>
        <v>1435</v>
      </c>
      <c r="K189" s="110">
        <f t="shared" si="86"/>
        <v>3549.9999999999995</v>
      </c>
      <c r="L189" s="110">
        <f t="shared" si="87"/>
        <v>550</v>
      </c>
      <c r="M189" s="110">
        <f t="shared" si="88"/>
        <v>1520</v>
      </c>
      <c r="N189" s="110">
        <f t="shared" si="89"/>
        <v>3545.0000000000005</v>
      </c>
      <c r="O189" s="110">
        <v>2700.24</v>
      </c>
      <c r="P189" s="110">
        <f t="shared" si="90"/>
        <v>13300.24</v>
      </c>
      <c r="Q189" s="110">
        <f t="shared" si="91"/>
        <v>7129.2</v>
      </c>
      <c r="R189" s="110">
        <f t="shared" si="92"/>
        <v>7645</v>
      </c>
      <c r="S189" s="110">
        <f t="shared" si="93"/>
        <v>42870.8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69" t="s">
        <v>318</v>
      </c>
      <c r="C190" s="32" t="s">
        <v>441</v>
      </c>
      <c r="D190" s="69" t="s">
        <v>117</v>
      </c>
      <c r="E190" s="33" t="s">
        <v>293</v>
      </c>
      <c r="F190" s="33" t="s">
        <v>436</v>
      </c>
      <c r="G190" s="107">
        <v>40000</v>
      </c>
      <c r="H190" s="107">
        <v>442.65</v>
      </c>
      <c r="I190" s="110">
        <v>25</v>
      </c>
      <c r="J190" s="110">
        <f>+G190*2.87%</f>
        <v>1148</v>
      </c>
      <c r="K190" s="110">
        <f>+G190*7.1%</f>
        <v>2839.9999999999995</v>
      </c>
      <c r="L190" s="110">
        <f>G190*1.1%</f>
        <v>440.00000000000006</v>
      </c>
      <c r="M190" s="110">
        <f>+G190*3.04%</f>
        <v>1216</v>
      </c>
      <c r="N190" s="110">
        <f>+G190*7.09%</f>
        <v>2836</v>
      </c>
      <c r="O190" s="110"/>
      <c r="P190" s="110">
        <f>SUM(J190:O190)</f>
        <v>8480</v>
      </c>
      <c r="Q190" s="110">
        <f>+H190+I190+J190+M190+O190</f>
        <v>2831.65</v>
      </c>
      <c r="R190" s="110">
        <f>+K190+L190+N190</f>
        <v>6116</v>
      </c>
      <c r="S190" s="110">
        <f>+G190-Q190</f>
        <v>37168.35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322</v>
      </c>
      <c r="C191" s="32" t="s">
        <v>441</v>
      </c>
      <c r="D191" s="32" t="s">
        <v>117</v>
      </c>
      <c r="E191" s="33" t="s">
        <v>293</v>
      </c>
      <c r="F191" s="33" t="s">
        <v>437</v>
      </c>
      <c r="G191" s="107">
        <v>40000</v>
      </c>
      <c r="H191" s="107">
        <v>240.13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>
        <v>1350.12</v>
      </c>
      <c r="P191" s="110">
        <f>SUM(J191:O191)</f>
        <v>9830.119999999999</v>
      </c>
      <c r="Q191" s="110">
        <f>+H191+I191+J191+M191+O191</f>
        <v>3979.25</v>
      </c>
      <c r="R191" s="110">
        <f>+K191+L191+N191</f>
        <v>6116</v>
      </c>
      <c r="S191" s="110">
        <f>+G191-Q191</f>
        <v>36020.75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134</v>
      </c>
      <c r="C192" s="32" t="s">
        <v>441</v>
      </c>
      <c r="D192" s="32" t="s">
        <v>117</v>
      </c>
      <c r="E192" s="33" t="s">
        <v>295</v>
      </c>
      <c r="F192" s="33" t="s">
        <v>437</v>
      </c>
      <c r="G192" s="107">
        <v>40000</v>
      </c>
      <c r="H192" s="107"/>
      <c r="I192" s="110">
        <v>25</v>
      </c>
      <c r="J192" s="110">
        <f>+G192*2.87%</f>
        <v>1148</v>
      </c>
      <c r="K192" s="110">
        <f>+G192*7.1%</f>
        <v>2839.9999999999995</v>
      </c>
      <c r="L192" s="110">
        <f>G192*1.1%</f>
        <v>440.00000000000006</v>
      </c>
      <c r="M192" s="110">
        <f>+G192*3.04%</f>
        <v>1216</v>
      </c>
      <c r="N192" s="110">
        <f>+G192*7.09%</f>
        <v>2836</v>
      </c>
      <c r="O192" s="110"/>
      <c r="P192" s="110">
        <f>SUM(J192:O192)</f>
        <v>8480</v>
      </c>
      <c r="Q192" s="110">
        <f>+H192+I192+J192+M192+O192</f>
        <v>2389</v>
      </c>
      <c r="R192" s="110">
        <f>+K192+L192+N192</f>
        <v>6116</v>
      </c>
      <c r="S192" s="110">
        <f>+G192-Q192</f>
        <v>37611</v>
      </c>
      <c r="T192" s="103">
        <v>111</v>
      </c>
    </row>
    <row r="193" spans="1:20" s="31" customFormat="1" ht="33.950000000000003" customHeight="1">
      <c r="A193" s="81">
        <f t="shared" si="84"/>
        <v>189</v>
      </c>
      <c r="B193" s="32" t="s">
        <v>250</v>
      </c>
      <c r="C193" s="32" t="s">
        <v>441</v>
      </c>
      <c r="D193" s="69" t="s">
        <v>117</v>
      </c>
      <c r="E193" s="33" t="s">
        <v>293</v>
      </c>
      <c r="F193" s="33" t="s">
        <v>436</v>
      </c>
      <c r="G193" s="107">
        <v>40000</v>
      </c>
      <c r="H193" s="107">
        <v>240.13</v>
      </c>
      <c r="I193" s="110">
        <v>25</v>
      </c>
      <c r="J193" s="110">
        <f>+G193*2.87%</f>
        <v>1148</v>
      </c>
      <c r="K193" s="110">
        <f>+G193*7.1%</f>
        <v>2839.9999999999995</v>
      </c>
      <c r="L193" s="110">
        <f>G193*1.1%</f>
        <v>440.00000000000006</v>
      </c>
      <c r="M193" s="110">
        <f>+G193*3.04%</f>
        <v>1216</v>
      </c>
      <c r="N193" s="110">
        <f>+G193*7.09%</f>
        <v>2836</v>
      </c>
      <c r="O193" s="110">
        <v>1350.12</v>
      </c>
      <c r="P193" s="110">
        <f>SUM(J193:O193)</f>
        <v>9830.119999999999</v>
      </c>
      <c r="Q193" s="110">
        <f>+H193+I193+J193+M193+O193</f>
        <v>3979.25</v>
      </c>
      <c r="R193" s="110">
        <f>+K193+L193+N193</f>
        <v>6116</v>
      </c>
      <c r="S193" s="110">
        <f>+G193-Q193</f>
        <v>36020.75</v>
      </c>
      <c r="T193" s="103">
        <v>111</v>
      </c>
    </row>
    <row r="194" spans="1:20" s="31" customFormat="1" ht="33.950000000000003" customHeight="1">
      <c r="A194" s="81">
        <f t="shared" si="84"/>
        <v>190</v>
      </c>
      <c r="B194" s="32" t="s">
        <v>136</v>
      </c>
      <c r="C194" s="32" t="s">
        <v>441</v>
      </c>
      <c r="D194" s="32" t="s">
        <v>138</v>
      </c>
      <c r="E194" s="33" t="s">
        <v>295</v>
      </c>
      <c r="F194" s="33" t="s">
        <v>436</v>
      </c>
      <c r="G194" s="107">
        <v>25987.5</v>
      </c>
      <c r="H194" s="107"/>
      <c r="I194" s="110">
        <v>25</v>
      </c>
      <c r="J194" s="110">
        <f t="shared" si="85"/>
        <v>745.84124999999995</v>
      </c>
      <c r="K194" s="110">
        <f t="shared" si="86"/>
        <v>1845.1124999999997</v>
      </c>
      <c r="L194" s="110">
        <f t="shared" si="87"/>
        <v>285.86250000000001</v>
      </c>
      <c r="M194" s="110">
        <f t="shared" si="88"/>
        <v>790.02</v>
      </c>
      <c r="N194" s="110">
        <f t="shared" si="89"/>
        <v>1842.5137500000001</v>
      </c>
      <c r="O194" s="110"/>
      <c r="P194" s="110">
        <f t="shared" si="90"/>
        <v>5509.35</v>
      </c>
      <c r="Q194" s="110">
        <f t="shared" si="91"/>
        <v>1560.8612499999999</v>
      </c>
      <c r="R194" s="110">
        <f t="shared" si="92"/>
        <v>3973.48875</v>
      </c>
      <c r="S194" s="110">
        <f t="shared" si="93"/>
        <v>24426.638749999998</v>
      </c>
      <c r="T194" s="103">
        <v>111</v>
      </c>
    </row>
    <row r="195" spans="1:20" s="31" customFormat="1" ht="33.950000000000003" customHeight="1">
      <c r="A195" s="81">
        <f t="shared" si="84"/>
        <v>191</v>
      </c>
      <c r="B195" s="32" t="s">
        <v>163</v>
      </c>
      <c r="C195" s="32" t="s">
        <v>441</v>
      </c>
      <c r="D195" s="32" t="s">
        <v>138</v>
      </c>
      <c r="E195" s="33" t="s">
        <v>295</v>
      </c>
      <c r="F195" s="33" t="s">
        <v>436</v>
      </c>
      <c r="G195" s="107">
        <v>23625</v>
      </c>
      <c r="H195" s="107"/>
      <c r="I195" s="110">
        <v>25</v>
      </c>
      <c r="J195" s="110">
        <f t="shared" si="85"/>
        <v>678.03750000000002</v>
      </c>
      <c r="K195" s="110">
        <f t="shared" si="86"/>
        <v>1677.3749999999998</v>
      </c>
      <c r="L195" s="110">
        <f t="shared" si="87"/>
        <v>259.875</v>
      </c>
      <c r="M195" s="110">
        <f t="shared" si="88"/>
        <v>718.2</v>
      </c>
      <c r="N195" s="110">
        <f t="shared" si="89"/>
        <v>1675.0125</v>
      </c>
      <c r="O195" s="110"/>
      <c r="P195" s="110">
        <f t="shared" si="90"/>
        <v>5008.5</v>
      </c>
      <c r="Q195" s="110">
        <f t="shared" si="91"/>
        <v>1421.2375000000002</v>
      </c>
      <c r="R195" s="110">
        <f t="shared" si="92"/>
        <v>3612.2624999999998</v>
      </c>
      <c r="S195" s="110">
        <f t="shared" si="93"/>
        <v>22203.762500000001</v>
      </c>
      <c r="T195" s="103">
        <v>111</v>
      </c>
    </row>
    <row r="196" spans="1:20" s="31" customFormat="1" ht="33.950000000000003" customHeight="1">
      <c r="A196" s="81">
        <f t="shared" si="84"/>
        <v>192</v>
      </c>
      <c r="B196" s="32" t="s">
        <v>181</v>
      </c>
      <c r="C196" s="32" t="s">
        <v>441</v>
      </c>
      <c r="D196" s="32" t="s">
        <v>129</v>
      </c>
      <c r="E196" s="33" t="s">
        <v>295</v>
      </c>
      <c r="F196" s="33" t="s">
        <v>437</v>
      </c>
      <c r="G196" s="107">
        <v>40000</v>
      </c>
      <c r="H196" s="107">
        <v>240.13</v>
      </c>
      <c r="I196" s="110">
        <v>25</v>
      </c>
      <c r="J196" s="110">
        <f t="shared" si="85"/>
        <v>1148</v>
      </c>
      <c r="K196" s="110">
        <f t="shared" si="86"/>
        <v>2839.9999999999995</v>
      </c>
      <c r="L196" s="110">
        <f t="shared" si="87"/>
        <v>440.00000000000006</v>
      </c>
      <c r="M196" s="110">
        <f t="shared" si="88"/>
        <v>1216</v>
      </c>
      <c r="N196" s="110">
        <f t="shared" si="89"/>
        <v>2836</v>
      </c>
      <c r="O196" s="110">
        <v>1350.12</v>
      </c>
      <c r="P196" s="110">
        <f t="shared" si="90"/>
        <v>9830.119999999999</v>
      </c>
      <c r="Q196" s="110">
        <f t="shared" si="91"/>
        <v>3979.25</v>
      </c>
      <c r="R196" s="110">
        <f t="shared" si="92"/>
        <v>6116</v>
      </c>
      <c r="S196" s="110">
        <f t="shared" si="93"/>
        <v>36020.75</v>
      </c>
      <c r="T196" s="103">
        <v>111</v>
      </c>
    </row>
    <row r="197" spans="1:20" s="31" customFormat="1" ht="33.950000000000003" customHeight="1">
      <c r="A197" s="81">
        <f t="shared" si="84"/>
        <v>193</v>
      </c>
      <c r="B197" s="32" t="s">
        <v>252</v>
      </c>
      <c r="C197" s="32" t="s">
        <v>441</v>
      </c>
      <c r="D197" s="32" t="s">
        <v>129</v>
      </c>
      <c r="E197" s="33" t="s">
        <v>295</v>
      </c>
      <c r="F197" s="33" t="s">
        <v>436</v>
      </c>
      <c r="G197" s="107">
        <v>44000</v>
      </c>
      <c r="H197" s="107">
        <v>1007.19</v>
      </c>
      <c r="I197" s="110">
        <v>25</v>
      </c>
      <c r="J197" s="110">
        <f t="shared" si="85"/>
        <v>1262.8</v>
      </c>
      <c r="K197" s="110">
        <f t="shared" si="86"/>
        <v>3123.9999999999995</v>
      </c>
      <c r="L197" s="110">
        <f t="shared" si="87"/>
        <v>484.00000000000006</v>
      </c>
      <c r="M197" s="110">
        <f t="shared" si="88"/>
        <v>1337.6</v>
      </c>
      <c r="N197" s="110">
        <f t="shared" si="89"/>
        <v>3119.6000000000004</v>
      </c>
      <c r="O197" s="110"/>
      <c r="P197" s="110">
        <f t="shared" si="90"/>
        <v>9328</v>
      </c>
      <c r="Q197" s="110">
        <f t="shared" si="91"/>
        <v>3632.5899999999997</v>
      </c>
      <c r="R197" s="110">
        <f t="shared" si="92"/>
        <v>6727.6</v>
      </c>
      <c r="S197" s="110">
        <f t="shared" si="93"/>
        <v>40367.410000000003</v>
      </c>
      <c r="T197" s="103">
        <v>111</v>
      </c>
    </row>
    <row r="198" spans="1:20" s="31" customFormat="1" ht="33.950000000000003" customHeight="1">
      <c r="A198" s="81">
        <f t="shared" si="84"/>
        <v>194</v>
      </c>
      <c r="B198" s="32" t="s">
        <v>141</v>
      </c>
      <c r="C198" s="32" t="s">
        <v>441</v>
      </c>
      <c r="D198" s="32" t="s">
        <v>129</v>
      </c>
      <c r="E198" s="33" t="s">
        <v>295</v>
      </c>
      <c r="F198" s="33" t="s">
        <v>436</v>
      </c>
      <c r="G198" s="107">
        <v>40000</v>
      </c>
      <c r="H198" s="107">
        <v>442.65</v>
      </c>
      <c r="I198" s="110">
        <v>25</v>
      </c>
      <c r="J198" s="110">
        <f>+G198*2.87%</f>
        <v>1148</v>
      </c>
      <c r="K198" s="110">
        <f>+G198*7.1%</f>
        <v>2839.9999999999995</v>
      </c>
      <c r="L198" s="110">
        <f>G198*1.1%</f>
        <v>440.00000000000006</v>
      </c>
      <c r="M198" s="110">
        <f>+G198*3.04%</f>
        <v>1216</v>
      </c>
      <c r="N198" s="110">
        <f>+G198*7.09%</f>
        <v>2836</v>
      </c>
      <c r="O198" s="110"/>
      <c r="P198" s="110">
        <f>SUM(J198:O198)</f>
        <v>8480</v>
      </c>
      <c r="Q198" s="110">
        <f>+H198+I198+J198+M198+O198</f>
        <v>2831.65</v>
      </c>
      <c r="R198" s="110">
        <f>+K198+L198+N198</f>
        <v>6116</v>
      </c>
      <c r="S198" s="110">
        <f>+G198-Q198</f>
        <v>37168.35</v>
      </c>
      <c r="T198" s="103">
        <v>111</v>
      </c>
    </row>
    <row r="199" spans="1:20" s="31" customFormat="1" ht="33.950000000000003" customHeight="1">
      <c r="A199" s="81">
        <f t="shared" ref="A199:A262" si="125">+A198+1</f>
        <v>195</v>
      </c>
      <c r="B199" s="32" t="s">
        <v>241</v>
      </c>
      <c r="C199" s="32" t="s">
        <v>441</v>
      </c>
      <c r="D199" s="32" t="s">
        <v>112</v>
      </c>
      <c r="E199" s="33" t="s">
        <v>295</v>
      </c>
      <c r="F199" s="33" t="s">
        <v>437</v>
      </c>
      <c r="G199" s="107">
        <v>31500</v>
      </c>
      <c r="H199" s="107"/>
      <c r="I199" s="110">
        <v>25</v>
      </c>
      <c r="J199" s="110">
        <f>+G199*2.87%</f>
        <v>904.05</v>
      </c>
      <c r="K199" s="110">
        <f>+G199*7.1%</f>
        <v>2236.5</v>
      </c>
      <c r="L199" s="110">
        <f>G199*1.1%</f>
        <v>346.50000000000006</v>
      </c>
      <c r="M199" s="110">
        <f>+G199*3.04%</f>
        <v>957.6</v>
      </c>
      <c r="N199" s="110">
        <f>+G199*7.09%</f>
        <v>2233.3500000000004</v>
      </c>
      <c r="O199" s="110"/>
      <c r="P199" s="110">
        <f>SUM(J199:O199)</f>
        <v>6678.0000000000009</v>
      </c>
      <c r="Q199" s="110">
        <f>+H199+I199+J199+M199+O199</f>
        <v>1886.65</v>
      </c>
      <c r="R199" s="110">
        <f>+K199+L199+N199</f>
        <v>4816.3500000000004</v>
      </c>
      <c r="S199" s="110">
        <f>+G199-Q199</f>
        <v>29613.35</v>
      </c>
      <c r="T199" s="103">
        <v>111</v>
      </c>
    </row>
    <row r="200" spans="1:20" s="31" customFormat="1" ht="33.950000000000003" customHeight="1">
      <c r="A200" s="81">
        <f t="shared" si="125"/>
        <v>196</v>
      </c>
      <c r="B200" s="32" t="s">
        <v>431</v>
      </c>
      <c r="C200" s="32" t="s">
        <v>441</v>
      </c>
      <c r="D200" s="32" t="s">
        <v>38</v>
      </c>
      <c r="E200" s="33" t="s">
        <v>293</v>
      </c>
      <c r="F200" s="33" t="s">
        <v>437</v>
      </c>
      <c r="G200" s="107">
        <v>26250</v>
      </c>
      <c r="H200" s="107"/>
      <c r="I200" s="110">
        <v>25</v>
      </c>
      <c r="J200" s="110">
        <f t="shared" ref="J200" si="126">+G200*2.87%</f>
        <v>753.375</v>
      </c>
      <c r="K200" s="110">
        <f t="shared" ref="K200" si="127">+G200*7.1%</f>
        <v>1863.7499999999998</v>
      </c>
      <c r="L200" s="110">
        <f t="shared" ref="L200" si="128">G200*1.1%</f>
        <v>288.75000000000006</v>
      </c>
      <c r="M200" s="110">
        <f t="shared" ref="M200" si="129">+G200*3.04%</f>
        <v>798</v>
      </c>
      <c r="N200" s="110">
        <f t="shared" ref="N200" si="130">+G200*7.09%</f>
        <v>1861.1250000000002</v>
      </c>
      <c r="O200" s="110"/>
      <c r="P200" s="110">
        <f t="shared" ref="P200" si="131">SUM(J200:O200)</f>
        <v>5565</v>
      </c>
      <c r="Q200" s="110">
        <f t="shared" ref="Q200" si="132">+H200+I200+J200+M200+O200</f>
        <v>1576.375</v>
      </c>
      <c r="R200" s="110">
        <f t="shared" ref="R200" si="133">+K200+L200+N200</f>
        <v>4013.625</v>
      </c>
      <c r="S200" s="110">
        <f t="shared" ref="S200" si="134">+G200-Q200</f>
        <v>24673.625</v>
      </c>
      <c r="T200" s="103">
        <v>111</v>
      </c>
    </row>
    <row r="201" spans="1:20" s="31" customFormat="1" ht="33.950000000000003" customHeight="1">
      <c r="A201" s="81">
        <f t="shared" si="125"/>
        <v>197</v>
      </c>
      <c r="B201" s="32" t="s">
        <v>320</v>
      </c>
      <c r="C201" s="32" t="s">
        <v>441</v>
      </c>
      <c r="D201" s="32" t="s">
        <v>38</v>
      </c>
      <c r="E201" s="33" t="s">
        <v>293</v>
      </c>
      <c r="F201" s="33" t="s">
        <v>436</v>
      </c>
      <c r="G201" s="107">
        <v>30000</v>
      </c>
      <c r="H201" s="107"/>
      <c r="I201" s="110">
        <v>25</v>
      </c>
      <c r="J201" s="110">
        <f t="shared" ref="J201:J210" si="135">+G201*2.87%</f>
        <v>861</v>
      </c>
      <c r="K201" s="110">
        <f t="shared" ref="K201:K210" si="136">+G201*7.1%</f>
        <v>2130</v>
      </c>
      <c r="L201" s="110">
        <f t="shared" ref="L201:L210" si="137">G201*1.1%</f>
        <v>330.00000000000006</v>
      </c>
      <c r="M201" s="110">
        <f t="shared" ref="M201:M210" si="138">+G201*3.04%</f>
        <v>912</v>
      </c>
      <c r="N201" s="110">
        <f t="shared" ref="N201:N210" si="139">+G201*7.09%</f>
        <v>2127</v>
      </c>
      <c r="O201" s="110"/>
      <c r="P201" s="110">
        <f t="shared" ref="P201:P210" si="140">SUM(J201:O201)</f>
        <v>6360</v>
      </c>
      <c r="Q201" s="110">
        <f t="shared" ref="Q201:Q210" si="141">+H201+I201+J201+M201+O201</f>
        <v>1798</v>
      </c>
      <c r="R201" s="110">
        <f t="shared" ref="R201:R210" si="142">+K201+L201+N201</f>
        <v>4587</v>
      </c>
      <c r="S201" s="110">
        <f t="shared" ref="S201:S210" si="143">+G201-Q201</f>
        <v>28202</v>
      </c>
      <c r="T201" s="103">
        <v>111</v>
      </c>
    </row>
    <row r="202" spans="1:20" s="31" customFormat="1" ht="33.950000000000003" customHeight="1">
      <c r="A202" s="81">
        <f t="shared" si="125"/>
        <v>198</v>
      </c>
      <c r="B202" s="25" t="s">
        <v>454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07">
        <v>30000</v>
      </c>
      <c r="H202" s="107"/>
      <c r="I202" s="110">
        <v>25</v>
      </c>
      <c r="J202" s="110">
        <f t="shared" si="135"/>
        <v>861</v>
      </c>
      <c r="K202" s="110">
        <f t="shared" si="136"/>
        <v>2130</v>
      </c>
      <c r="L202" s="110">
        <f t="shared" si="137"/>
        <v>330.00000000000006</v>
      </c>
      <c r="M202" s="110">
        <f t="shared" si="138"/>
        <v>912</v>
      </c>
      <c r="N202" s="110">
        <f t="shared" si="139"/>
        <v>2127</v>
      </c>
      <c r="O202" s="110"/>
      <c r="P202" s="110">
        <f t="shared" si="140"/>
        <v>6360</v>
      </c>
      <c r="Q202" s="110">
        <f t="shared" si="141"/>
        <v>1798</v>
      </c>
      <c r="R202" s="110">
        <f t="shared" si="142"/>
        <v>4587</v>
      </c>
      <c r="S202" s="110">
        <f t="shared" si="143"/>
        <v>28202</v>
      </c>
      <c r="T202" s="103">
        <v>111</v>
      </c>
    </row>
    <row r="203" spans="1:20" s="31" customFormat="1" ht="33.950000000000003" customHeight="1">
      <c r="A203" s="81">
        <f t="shared" si="125"/>
        <v>199</v>
      </c>
      <c r="B203" s="25" t="s">
        <v>455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07">
        <v>25000</v>
      </c>
      <c r="H203" s="107"/>
      <c r="I203" s="110">
        <v>25</v>
      </c>
      <c r="J203" s="110">
        <f t="shared" si="135"/>
        <v>717.5</v>
      </c>
      <c r="K203" s="110">
        <f t="shared" si="136"/>
        <v>1774.9999999999998</v>
      </c>
      <c r="L203" s="110">
        <f t="shared" si="137"/>
        <v>275</v>
      </c>
      <c r="M203" s="110">
        <f t="shared" si="138"/>
        <v>760</v>
      </c>
      <c r="N203" s="110">
        <f t="shared" si="139"/>
        <v>1772.5000000000002</v>
      </c>
      <c r="O203" s="110"/>
      <c r="P203" s="110">
        <f t="shared" si="140"/>
        <v>5300</v>
      </c>
      <c r="Q203" s="110">
        <f t="shared" si="141"/>
        <v>1502.5</v>
      </c>
      <c r="R203" s="110">
        <f t="shared" si="142"/>
        <v>3822.5</v>
      </c>
      <c r="S203" s="110">
        <f t="shared" si="143"/>
        <v>23497.5</v>
      </c>
      <c r="T203" s="103">
        <v>111</v>
      </c>
    </row>
    <row r="204" spans="1:20" s="31" customFormat="1" ht="33.950000000000003" customHeight="1">
      <c r="A204" s="81">
        <f t="shared" si="125"/>
        <v>200</v>
      </c>
      <c r="B204" s="25" t="s">
        <v>462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07">
        <v>25000</v>
      </c>
      <c r="H204" s="107"/>
      <c r="I204" s="110">
        <v>25</v>
      </c>
      <c r="J204" s="110">
        <f t="shared" si="135"/>
        <v>717.5</v>
      </c>
      <c r="K204" s="110">
        <f t="shared" si="136"/>
        <v>1774.9999999999998</v>
      </c>
      <c r="L204" s="110">
        <f t="shared" si="137"/>
        <v>275</v>
      </c>
      <c r="M204" s="110">
        <f t="shared" si="138"/>
        <v>760</v>
      </c>
      <c r="N204" s="110">
        <f t="shared" si="139"/>
        <v>1772.5000000000002</v>
      </c>
      <c r="O204" s="110"/>
      <c r="P204" s="110">
        <f t="shared" si="140"/>
        <v>5300</v>
      </c>
      <c r="Q204" s="110">
        <f t="shared" si="141"/>
        <v>1502.5</v>
      </c>
      <c r="R204" s="110">
        <f t="shared" si="142"/>
        <v>3822.5</v>
      </c>
      <c r="S204" s="110">
        <f t="shared" si="143"/>
        <v>23497.5</v>
      </c>
      <c r="T204" s="103">
        <v>111</v>
      </c>
    </row>
    <row r="205" spans="1:20" s="31" customFormat="1" ht="33.950000000000003" customHeight="1">
      <c r="A205" s="81">
        <f t="shared" si="125"/>
        <v>201</v>
      </c>
      <c r="B205" s="25" t="s">
        <v>463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07">
        <v>30000</v>
      </c>
      <c r="H205" s="107"/>
      <c r="I205" s="110">
        <v>25</v>
      </c>
      <c r="J205" s="110">
        <f t="shared" si="135"/>
        <v>861</v>
      </c>
      <c r="K205" s="110">
        <f t="shared" si="136"/>
        <v>2130</v>
      </c>
      <c r="L205" s="110">
        <f t="shared" si="137"/>
        <v>330.00000000000006</v>
      </c>
      <c r="M205" s="110">
        <f t="shared" si="138"/>
        <v>912</v>
      </c>
      <c r="N205" s="110">
        <f t="shared" si="139"/>
        <v>2127</v>
      </c>
      <c r="O205" s="110"/>
      <c r="P205" s="110">
        <f t="shared" si="140"/>
        <v>6360</v>
      </c>
      <c r="Q205" s="110">
        <f t="shared" si="141"/>
        <v>1798</v>
      </c>
      <c r="R205" s="110">
        <f t="shared" si="142"/>
        <v>4587</v>
      </c>
      <c r="S205" s="110">
        <f t="shared" si="143"/>
        <v>28202</v>
      </c>
      <c r="T205" s="103">
        <v>111</v>
      </c>
    </row>
    <row r="206" spans="1:20" s="31" customFormat="1" ht="33.950000000000003" customHeight="1">
      <c r="A206" s="81">
        <f t="shared" si="125"/>
        <v>202</v>
      </c>
      <c r="B206" s="25" t="s">
        <v>465</v>
      </c>
      <c r="C206" s="32" t="s">
        <v>441</v>
      </c>
      <c r="D206" s="32" t="s">
        <v>38</v>
      </c>
      <c r="E206" s="33" t="s">
        <v>293</v>
      </c>
      <c r="F206" s="33" t="s">
        <v>436</v>
      </c>
      <c r="G206" s="107">
        <v>30000</v>
      </c>
      <c r="H206" s="107"/>
      <c r="I206" s="110">
        <v>25</v>
      </c>
      <c r="J206" s="110">
        <f t="shared" si="135"/>
        <v>861</v>
      </c>
      <c r="K206" s="110">
        <f t="shared" si="136"/>
        <v>2130</v>
      </c>
      <c r="L206" s="110">
        <f t="shared" si="137"/>
        <v>330.00000000000006</v>
      </c>
      <c r="M206" s="110">
        <f t="shared" si="138"/>
        <v>912</v>
      </c>
      <c r="N206" s="110">
        <f t="shared" si="139"/>
        <v>2127</v>
      </c>
      <c r="O206" s="110"/>
      <c r="P206" s="110">
        <f t="shared" si="140"/>
        <v>6360</v>
      </c>
      <c r="Q206" s="110">
        <f t="shared" si="141"/>
        <v>1798</v>
      </c>
      <c r="R206" s="110">
        <f t="shared" si="142"/>
        <v>4587</v>
      </c>
      <c r="S206" s="110">
        <f t="shared" si="143"/>
        <v>28202</v>
      </c>
      <c r="T206" s="103">
        <v>111</v>
      </c>
    </row>
    <row r="207" spans="1:20" s="31" customFormat="1" ht="33.950000000000003" customHeight="1">
      <c r="A207" s="81">
        <f t="shared" si="125"/>
        <v>203</v>
      </c>
      <c r="B207" s="25" t="s">
        <v>466</v>
      </c>
      <c r="C207" s="32" t="s">
        <v>441</v>
      </c>
      <c r="D207" s="32" t="s">
        <v>38</v>
      </c>
      <c r="E207" s="33" t="s">
        <v>293</v>
      </c>
      <c r="F207" s="33" t="s">
        <v>436</v>
      </c>
      <c r="G207" s="107">
        <v>25000</v>
      </c>
      <c r="H207" s="107"/>
      <c r="I207" s="110">
        <v>25</v>
      </c>
      <c r="J207" s="110">
        <f t="shared" si="135"/>
        <v>717.5</v>
      </c>
      <c r="K207" s="110">
        <f t="shared" si="136"/>
        <v>1774.9999999999998</v>
      </c>
      <c r="L207" s="110">
        <f t="shared" si="137"/>
        <v>275</v>
      </c>
      <c r="M207" s="110">
        <f t="shared" si="138"/>
        <v>760</v>
      </c>
      <c r="N207" s="110">
        <f t="shared" si="139"/>
        <v>1772.5000000000002</v>
      </c>
      <c r="O207" s="110"/>
      <c r="P207" s="110">
        <f t="shared" si="140"/>
        <v>5300</v>
      </c>
      <c r="Q207" s="110">
        <f t="shared" si="141"/>
        <v>1502.5</v>
      </c>
      <c r="R207" s="110">
        <f t="shared" si="142"/>
        <v>3822.5</v>
      </c>
      <c r="S207" s="110">
        <f t="shared" si="143"/>
        <v>23497.5</v>
      </c>
      <c r="T207" s="103">
        <v>111</v>
      </c>
    </row>
    <row r="208" spans="1:20" s="31" customFormat="1" ht="33.950000000000003" customHeight="1">
      <c r="A208" s="81">
        <f t="shared" si="125"/>
        <v>204</v>
      </c>
      <c r="B208" s="25" t="s">
        <v>467</v>
      </c>
      <c r="C208" s="32" t="s">
        <v>441</v>
      </c>
      <c r="D208" s="32" t="s">
        <v>38</v>
      </c>
      <c r="E208" s="33" t="s">
        <v>293</v>
      </c>
      <c r="F208" s="33" t="s">
        <v>436</v>
      </c>
      <c r="G208" s="107">
        <v>25000</v>
      </c>
      <c r="H208" s="107"/>
      <c r="I208" s="110">
        <v>25</v>
      </c>
      <c r="J208" s="110">
        <f t="shared" si="135"/>
        <v>717.5</v>
      </c>
      <c r="K208" s="110">
        <f t="shared" si="136"/>
        <v>1774.9999999999998</v>
      </c>
      <c r="L208" s="110">
        <f t="shared" si="137"/>
        <v>275</v>
      </c>
      <c r="M208" s="110">
        <f t="shared" si="138"/>
        <v>760</v>
      </c>
      <c r="N208" s="110">
        <f t="shared" si="139"/>
        <v>1772.5000000000002</v>
      </c>
      <c r="O208" s="110"/>
      <c r="P208" s="110">
        <f t="shared" si="140"/>
        <v>5300</v>
      </c>
      <c r="Q208" s="110">
        <f t="shared" si="141"/>
        <v>1502.5</v>
      </c>
      <c r="R208" s="110">
        <f t="shared" si="142"/>
        <v>3822.5</v>
      </c>
      <c r="S208" s="110">
        <f t="shared" si="143"/>
        <v>23497.5</v>
      </c>
      <c r="T208" s="103">
        <v>111</v>
      </c>
    </row>
    <row r="209" spans="1:22" s="31" customFormat="1" ht="33.950000000000003" customHeight="1">
      <c r="A209" s="81">
        <f t="shared" si="125"/>
        <v>205</v>
      </c>
      <c r="B209" s="25" t="s">
        <v>470</v>
      </c>
      <c r="C209" s="32" t="s">
        <v>441</v>
      </c>
      <c r="D209" s="32" t="s">
        <v>38</v>
      </c>
      <c r="E209" s="33" t="s">
        <v>293</v>
      </c>
      <c r="F209" s="33" t="s">
        <v>437</v>
      </c>
      <c r="G209" s="107">
        <v>25000</v>
      </c>
      <c r="H209" s="107"/>
      <c r="I209" s="110">
        <v>25</v>
      </c>
      <c r="J209" s="110">
        <f t="shared" si="135"/>
        <v>717.5</v>
      </c>
      <c r="K209" s="110">
        <f t="shared" si="136"/>
        <v>1774.9999999999998</v>
      </c>
      <c r="L209" s="110">
        <f t="shared" si="137"/>
        <v>275</v>
      </c>
      <c r="M209" s="110">
        <f t="shared" si="138"/>
        <v>760</v>
      </c>
      <c r="N209" s="110">
        <f t="shared" si="139"/>
        <v>1772.5000000000002</v>
      </c>
      <c r="O209" s="110"/>
      <c r="P209" s="110">
        <f t="shared" si="140"/>
        <v>5300</v>
      </c>
      <c r="Q209" s="110">
        <f t="shared" si="141"/>
        <v>1502.5</v>
      </c>
      <c r="R209" s="110">
        <f t="shared" si="142"/>
        <v>3822.5</v>
      </c>
      <c r="S209" s="110">
        <f t="shared" si="143"/>
        <v>23497.5</v>
      </c>
      <c r="T209" s="103">
        <v>111</v>
      </c>
    </row>
    <row r="210" spans="1:22" s="31" customFormat="1" ht="33.950000000000003" customHeight="1">
      <c r="A210" s="81">
        <f t="shared" si="125"/>
        <v>206</v>
      </c>
      <c r="B210" s="32" t="s">
        <v>184</v>
      </c>
      <c r="C210" s="32" t="s">
        <v>441</v>
      </c>
      <c r="D210" s="32" t="s">
        <v>100</v>
      </c>
      <c r="E210" s="33" t="s">
        <v>293</v>
      </c>
      <c r="F210" s="33" t="s">
        <v>436</v>
      </c>
      <c r="G210" s="107">
        <v>30000</v>
      </c>
      <c r="H210" s="107"/>
      <c r="I210" s="110">
        <v>25</v>
      </c>
      <c r="J210" s="110">
        <f t="shared" si="135"/>
        <v>861</v>
      </c>
      <c r="K210" s="110">
        <f t="shared" si="136"/>
        <v>2130</v>
      </c>
      <c r="L210" s="110">
        <f t="shared" si="137"/>
        <v>330.00000000000006</v>
      </c>
      <c r="M210" s="110">
        <f t="shared" si="138"/>
        <v>912</v>
      </c>
      <c r="N210" s="110">
        <f t="shared" si="139"/>
        <v>2127</v>
      </c>
      <c r="O210" s="110"/>
      <c r="P210" s="110">
        <f t="shared" si="140"/>
        <v>6360</v>
      </c>
      <c r="Q210" s="110">
        <f t="shared" si="141"/>
        <v>1798</v>
      </c>
      <c r="R210" s="110">
        <f t="shared" si="142"/>
        <v>4587</v>
      </c>
      <c r="S210" s="110">
        <f t="shared" si="143"/>
        <v>28202</v>
      </c>
      <c r="T210" s="103">
        <v>111</v>
      </c>
    </row>
    <row r="211" spans="1:22" s="31" customFormat="1" ht="33.950000000000003" customHeight="1">
      <c r="A211" s="81">
        <f t="shared" si="125"/>
        <v>207</v>
      </c>
      <c r="B211" s="32" t="s">
        <v>224</v>
      </c>
      <c r="C211" s="32" t="s">
        <v>441</v>
      </c>
      <c r="D211" s="32" t="s">
        <v>45</v>
      </c>
      <c r="E211" s="33" t="s">
        <v>295</v>
      </c>
      <c r="F211" s="33" t="s">
        <v>437</v>
      </c>
      <c r="G211" s="107">
        <v>40000</v>
      </c>
      <c r="H211" s="107">
        <v>240.13</v>
      </c>
      <c r="I211" s="110">
        <v>25</v>
      </c>
      <c r="J211" s="110">
        <f>+G211*2.87%</f>
        <v>1148</v>
      </c>
      <c r="K211" s="110">
        <f>+G211*7.1%</f>
        <v>2839.9999999999995</v>
      </c>
      <c r="L211" s="110">
        <f>G211*1.1%</f>
        <v>440.00000000000006</v>
      </c>
      <c r="M211" s="110">
        <f>+G211*3.04%</f>
        <v>1216</v>
      </c>
      <c r="N211" s="110">
        <f>+G211*7.09%</f>
        <v>2836</v>
      </c>
      <c r="O211" s="110">
        <v>1350.12</v>
      </c>
      <c r="P211" s="110">
        <f>SUM(J211:O211)</f>
        <v>9830.119999999999</v>
      </c>
      <c r="Q211" s="110">
        <f>+H211+I211+J211+M211+O211</f>
        <v>3979.25</v>
      </c>
      <c r="R211" s="110">
        <f>+K211+L211+N211</f>
        <v>6116</v>
      </c>
      <c r="S211" s="110">
        <f>+G211-Q211</f>
        <v>36020.75</v>
      </c>
      <c r="T211" s="103">
        <v>111</v>
      </c>
    </row>
    <row r="212" spans="1:22" s="31" customFormat="1" ht="33.950000000000003" customHeight="1">
      <c r="A212" s="81">
        <f t="shared" si="125"/>
        <v>208</v>
      </c>
      <c r="B212" s="32" t="s">
        <v>372</v>
      </c>
      <c r="C212" s="32" t="s">
        <v>441</v>
      </c>
      <c r="D212" s="25" t="s">
        <v>147</v>
      </c>
      <c r="E212" s="33" t="s">
        <v>293</v>
      </c>
      <c r="F212" s="33" t="s">
        <v>437</v>
      </c>
      <c r="G212" s="107">
        <v>23100</v>
      </c>
      <c r="H212" s="107"/>
      <c r="I212" s="110">
        <v>25</v>
      </c>
      <c r="J212" s="110">
        <f t="shared" si="85"/>
        <v>662.97</v>
      </c>
      <c r="K212" s="110">
        <f t="shared" si="86"/>
        <v>1640.1</v>
      </c>
      <c r="L212" s="110">
        <f t="shared" si="87"/>
        <v>254.10000000000002</v>
      </c>
      <c r="M212" s="110">
        <f t="shared" si="88"/>
        <v>702.24</v>
      </c>
      <c r="N212" s="110">
        <f t="shared" si="89"/>
        <v>1637.7900000000002</v>
      </c>
      <c r="O212" s="110"/>
      <c r="P212" s="110">
        <f t="shared" si="90"/>
        <v>4897.2</v>
      </c>
      <c r="Q212" s="110">
        <f t="shared" si="91"/>
        <v>1390.21</v>
      </c>
      <c r="R212" s="110">
        <f t="shared" si="92"/>
        <v>3531.99</v>
      </c>
      <c r="S212" s="110">
        <f t="shared" si="93"/>
        <v>21709.79</v>
      </c>
      <c r="T212" s="103">
        <v>111</v>
      </c>
    </row>
    <row r="213" spans="1:22" s="31" customFormat="1" ht="33.950000000000003" customHeight="1">
      <c r="A213" s="81">
        <f t="shared" si="125"/>
        <v>209</v>
      </c>
      <c r="B213" s="32" t="s">
        <v>290</v>
      </c>
      <c r="C213" s="32" t="s">
        <v>441</v>
      </c>
      <c r="D213" s="32" t="s">
        <v>147</v>
      </c>
      <c r="E213" s="33" t="s">
        <v>293</v>
      </c>
      <c r="F213" s="33" t="s">
        <v>436</v>
      </c>
      <c r="G213" s="107">
        <v>22000</v>
      </c>
      <c r="H213" s="107"/>
      <c r="I213" s="110">
        <v>25</v>
      </c>
      <c r="J213" s="110">
        <f t="shared" si="85"/>
        <v>631.4</v>
      </c>
      <c r="K213" s="110">
        <f t="shared" si="86"/>
        <v>1561.9999999999998</v>
      </c>
      <c r="L213" s="110">
        <f t="shared" si="87"/>
        <v>242.00000000000003</v>
      </c>
      <c r="M213" s="110">
        <f t="shared" si="88"/>
        <v>668.8</v>
      </c>
      <c r="N213" s="110">
        <f t="shared" si="89"/>
        <v>1559.8000000000002</v>
      </c>
      <c r="O213" s="110">
        <v>2700.24</v>
      </c>
      <c r="P213" s="110">
        <f t="shared" si="90"/>
        <v>7364.24</v>
      </c>
      <c r="Q213" s="110">
        <f t="shared" si="91"/>
        <v>4025.4399999999996</v>
      </c>
      <c r="R213" s="110">
        <f t="shared" si="92"/>
        <v>3363.8</v>
      </c>
      <c r="S213" s="110">
        <f t="shared" si="93"/>
        <v>17974.560000000001</v>
      </c>
      <c r="T213" s="103">
        <v>111</v>
      </c>
    </row>
    <row r="214" spans="1:22" s="31" customFormat="1" ht="33.950000000000003" customHeight="1">
      <c r="A214" s="81">
        <f t="shared" si="125"/>
        <v>210</v>
      </c>
      <c r="B214" s="74" t="s">
        <v>397</v>
      </c>
      <c r="C214" s="32" t="s">
        <v>441</v>
      </c>
      <c r="D214" s="32" t="s">
        <v>147</v>
      </c>
      <c r="E214" s="33" t="s">
        <v>294</v>
      </c>
      <c r="F214" s="33" t="s">
        <v>437</v>
      </c>
      <c r="G214" s="107">
        <v>25000</v>
      </c>
      <c r="H214" s="107"/>
      <c r="I214" s="110">
        <v>25</v>
      </c>
      <c r="J214" s="110">
        <f t="shared" si="85"/>
        <v>717.5</v>
      </c>
      <c r="K214" s="110">
        <f t="shared" si="86"/>
        <v>1774.9999999999998</v>
      </c>
      <c r="L214" s="110">
        <f t="shared" si="87"/>
        <v>275</v>
      </c>
      <c r="M214" s="110">
        <f t="shared" si="88"/>
        <v>760</v>
      </c>
      <c r="N214" s="110">
        <f t="shared" si="89"/>
        <v>1772.5000000000002</v>
      </c>
      <c r="O214" s="110"/>
      <c r="P214" s="110">
        <f t="shared" si="90"/>
        <v>5300</v>
      </c>
      <c r="Q214" s="110">
        <f t="shared" si="91"/>
        <v>1502.5</v>
      </c>
      <c r="R214" s="110">
        <f t="shared" si="92"/>
        <v>3822.5</v>
      </c>
      <c r="S214" s="110">
        <f t="shared" si="93"/>
        <v>23497.5</v>
      </c>
      <c r="T214" s="103">
        <v>111</v>
      </c>
    </row>
    <row r="215" spans="1:22" s="31" customFormat="1" ht="33.950000000000003" customHeight="1">
      <c r="A215" s="81">
        <f t="shared" si="125"/>
        <v>211</v>
      </c>
      <c r="B215" s="25" t="s">
        <v>456</v>
      </c>
      <c r="C215" s="32" t="s">
        <v>441</v>
      </c>
      <c r="D215" s="25" t="s">
        <v>457</v>
      </c>
      <c r="E215" s="33" t="s">
        <v>293</v>
      </c>
      <c r="F215" s="33" t="s">
        <v>436</v>
      </c>
      <c r="G215" s="107">
        <v>25000</v>
      </c>
      <c r="H215" s="107"/>
      <c r="I215" s="110">
        <v>25</v>
      </c>
      <c r="J215" s="110">
        <f t="shared" si="85"/>
        <v>717.5</v>
      </c>
      <c r="K215" s="110">
        <f t="shared" si="86"/>
        <v>1774.9999999999998</v>
      </c>
      <c r="L215" s="110">
        <f t="shared" si="87"/>
        <v>275</v>
      </c>
      <c r="M215" s="110">
        <f t="shared" si="88"/>
        <v>760</v>
      </c>
      <c r="N215" s="110">
        <f t="shared" si="89"/>
        <v>1772.5000000000002</v>
      </c>
      <c r="O215" s="110"/>
      <c r="P215" s="110">
        <f t="shared" si="90"/>
        <v>5300</v>
      </c>
      <c r="Q215" s="110">
        <f t="shared" si="91"/>
        <v>1502.5</v>
      </c>
      <c r="R215" s="110">
        <f t="shared" si="92"/>
        <v>3822.5</v>
      </c>
      <c r="S215" s="110">
        <f t="shared" si="93"/>
        <v>23497.5</v>
      </c>
      <c r="T215" s="103">
        <v>111</v>
      </c>
    </row>
    <row r="216" spans="1:22" s="31" customFormat="1" ht="33.950000000000003" customHeight="1">
      <c r="A216" s="81">
        <f t="shared" si="125"/>
        <v>212</v>
      </c>
      <c r="B216" s="25" t="s">
        <v>459</v>
      </c>
      <c r="C216" s="32" t="s">
        <v>441</v>
      </c>
      <c r="D216" s="25" t="s">
        <v>457</v>
      </c>
      <c r="E216" s="33" t="s">
        <v>293</v>
      </c>
      <c r="F216" s="33" t="s">
        <v>437</v>
      </c>
      <c r="G216" s="107">
        <v>25000</v>
      </c>
      <c r="H216" s="107"/>
      <c r="I216" s="110">
        <v>25</v>
      </c>
      <c r="J216" s="110">
        <f t="shared" si="85"/>
        <v>717.5</v>
      </c>
      <c r="K216" s="110">
        <f t="shared" si="86"/>
        <v>1774.9999999999998</v>
      </c>
      <c r="L216" s="110">
        <f t="shared" si="87"/>
        <v>275</v>
      </c>
      <c r="M216" s="110">
        <f t="shared" si="88"/>
        <v>760</v>
      </c>
      <c r="N216" s="110">
        <f t="shared" si="89"/>
        <v>1772.5000000000002</v>
      </c>
      <c r="O216" s="110"/>
      <c r="P216" s="110">
        <f t="shared" si="90"/>
        <v>5300</v>
      </c>
      <c r="Q216" s="110">
        <f t="shared" si="91"/>
        <v>1502.5</v>
      </c>
      <c r="R216" s="110">
        <f t="shared" si="92"/>
        <v>3822.5</v>
      </c>
      <c r="S216" s="110">
        <f t="shared" si="93"/>
        <v>23497.5</v>
      </c>
      <c r="T216" s="103">
        <v>111</v>
      </c>
    </row>
    <row r="217" spans="1:22" s="31" customFormat="1" ht="33.950000000000003" customHeight="1">
      <c r="A217" s="81">
        <f t="shared" si="125"/>
        <v>213</v>
      </c>
      <c r="B217" s="25" t="s">
        <v>460</v>
      </c>
      <c r="C217" s="32" t="s">
        <v>441</v>
      </c>
      <c r="D217" s="25" t="s">
        <v>457</v>
      </c>
      <c r="E217" s="26" t="s">
        <v>293</v>
      </c>
      <c r="F217" s="26" t="s">
        <v>436</v>
      </c>
      <c r="G217" s="107">
        <v>25000</v>
      </c>
      <c r="H217" s="110"/>
      <c r="I217" s="110">
        <v>25</v>
      </c>
      <c r="J217" s="110">
        <f t="shared" ref="J217" si="144">+G217*2.87%</f>
        <v>717.5</v>
      </c>
      <c r="K217" s="110">
        <f t="shared" ref="K217" si="145">+G217*7.1%</f>
        <v>1774.9999999999998</v>
      </c>
      <c r="L217" s="110">
        <f t="shared" ref="L217" si="146">G217*1.1%</f>
        <v>275</v>
      </c>
      <c r="M217" s="110">
        <f t="shared" ref="M217" si="147">+G217*3.04%</f>
        <v>760</v>
      </c>
      <c r="N217" s="110">
        <f t="shared" ref="N217" si="148">+G217*7.09%</f>
        <v>1772.5000000000002</v>
      </c>
      <c r="O217" s="110"/>
      <c r="P217" s="110">
        <f t="shared" ref="P217" si="149">SUM(J217:O217)</f>
        <v>5300</v>
      </c>
      <c r="Q217" s="110">
        <f t="shared" ref="Q217" si="150">+H217+I217+J217+M217+O217</f>
        <v>1502.5</v>
      </c>
      <c r="R217" s="110">
        <f t="shared" ref="R217" si="151">+K217+L217+N217</f>
        <v>3822.5</v>
      </c>
      <c r="S217" s="110">
        <f t="shared" ref="S217" si="152">+G217-Q217</f>
        <v>23497.5</v>
      </c>
      <c r="T217" s="103">
        <v>111</v>
      </c>
      <c r="U217" s="30"/>
      <c r="V217" s="102"/>
    </row>
    <row r="218" spans="1:22" s="31" customFormat="1" ht="33.950000000000003" customHeight="1">
      <c r="A218" s="81">
        <f t="shared" si="125"/>
        <v>214</v>
      </c>
      <c r="B218" s="32" t="s">
        <v>75</v>
      </c>
      <c r="C218" s="32" t="s">
        <v>443</v>
      </c>
      <c r="D218" s="32" t="s">
        <v>444</v>
      </c>
      <c r="E218" s="33" t="s">
        <v>295</v>
      </c>
      <c r="F218" s="33" t="s">
        <v>437</v>
      </c>
      <c r="G218" s="107">
        <v>75000</v>
      </c>
      <c r="H218" s="107">
        <v>6309.38</v>
      </c>
      <c r="I218" s="110">
        <v>25</v>
      </c>
      <c r="J218" s="110">
        <f t="shared" si="85"/>
        <v>2152.5</v>
      </c>
      <c r="K218" s="110">
        <f t="shared" si="86"/>
        <v>5324.9999999999991</v>
      </c>
      <c r="L218" s="110">
        <f t="shared" si="87"/>
        <v>825.00000000000011</v>
      </c>
      <c r="M218" s="110">
        <f t="shared" si="88"/>
        <v>2280</v>
      </c>
      <c r="N218" s="110">
        <f t="shared" si="89"/>
        <v>5317.5</v>
      </c>
      <c r="O218" s="110"/>
      <c r="P218" s="110">
        <f t="shared" si="90"/>
        <v>15900</v>
      </c>
      <c r="Q218" s="110">
        <f t="shared" si="91"/>
        <v>10766.880000000001</v>
      </c>
      <c r="R218" s="110">
        <f t="shared" si="92"/>
        <v>11467.5</v>
      </c>
      <c r="S218" s="110">
        <f t="shared" si="93"/>
        <v>64233.119999999995</v>
      </c>
      <c r="T218" s="103">
        <v>111</v>
      </c>
    </row>
    <row r="219" spans="1:22" s="31" customFormat="1" ht="33.950000000000003" customHeight="1">
      <c r="A219" s="81">
        <f t="shared" si="125"/>
        <v>215</v>
      </c>
      <c r="B219" s="32" t="s">
        <v>227</v>
      </c>
      <c r="C219" s="32" t="s">
        <v>443</v>
      </c>
      <c r="D219" s="32" t="s">
        <v>332</v>
      </c>
      <c r="E219" s="33" t="s">
        <v>295</v>
      </c>
      <c r="F219" s="33" t="s">
        <v>436</v>
      </c>
      <c r="G219" s="107">
        <v>40000</v>
      </c>
      <c r="H219" s="107">
        <v>442.65</v>
      </c>
      <c r="I219" s="110">
        <v>25</v>
      </c>
      <c r="J219" s="110">
        <f t="shared" si="85"/>
        <v>1148</v>
      </c>
      <c r="K219" s="110">
        <f t="shared" si="86"/>
        <v>2839.9999999999995</v>
      </c>
      <c r="L219" s="110">
        <f t="shared" si="87"/>
        <v>440.00000000000006</v>
      </c>
      <c r="M219" s="110">
        <f t="shared" si="88"/>
        <v>1216</v>
      </c>
      <c r="N219" s="110">
        <f t="shared" si="89"/>
        <v>2836</v>
      </c>
      <c r="O219" s="110"/>
      <c r="P219" s="110">
        <f t="shared" si="90"/>
        <v>8480</v>
      </c>
      <c r="Q219" s="110">
        <f t="shared" si="91"/>
        <v>2831.65</v>
      </c>
      <c r="R219" s="110">
        <f t="shared" si="92"/>
        <v>6116</v>
      </c>
      <c r="S219" s="110">
        <f t="shared" si="93"/>
        <v>37168.35</v>
      </c>
      <c r="T219" s="103">
        <v>111</v>
      </c>
    </row>
    <row r="220" spans="1:22" s="31" customFormat="1" ht="33.950000000000003" customHeight="1">
      <c r="A220" s="81">
        <f t="shared" si="125"/>
        <v>216</v>
      </c>
      <c r="B220" s="32" t="s">
        <v>352</v>
      </c>
      <c r="C220" s="32" t="s">
        <v>443</v>
      </c>
      <c r="D220" s="32" t="s">
        <v>332</v>
      </c>
      <c r="E220" s="33" t="s">
        <v>295</v>
      </c>
      <c r="F220" s="33" t="s">
        <v>437</v>
      </c>
      <c r="G220" s="107">
        <v>40000</v>
      </c>
      <c r="H220" s="107">
        <v>442.65</v>
      </c>
      <c r="I220" s="110">
        <v>25</v>
      </c>
      <c r="J220" s="110">
        <f t="shared" si="85"/>
        <v>1148</v>
      </c>
      <c r="K220" s="110">
        <f t="shared" si="86"/>
        <v>2839.9999999999995</v>
      </c>
      <c r="L220" s="110">
        <f t="shared" si="87"/>
        <v>440.00000000000006</v>
      </c>
      <c r="M220" s="110">
        <f t="shared" si="88"/>
        <v>1216</v>
      </c>
      <c r="N220" s="110">
        <f t="shared" si="89"/>
        <v>2836</v>
      </c>
      <c r="O220" s="110"/>
      <c r="P220" s="110">
        <f t="shared" si="90"/>
        <v>8480</v>
      </c>
      <c r="Q220" s="110">
        <f t="shared" si="91"/>
        <v>2831.65</v>
      </c>
      <c r="R220" s="110">
        <f t="shared" si="92"/>
        <v>6116</v>
      </c>
      <c r="S220" s="110">
        <f t="shared" si="93"/>
        <v>37168.35</v>
      </c>
      <c r="T220" s="103">
        <v>111</v>
      </c>
    </row>
    <row r="221" spans="1:22" s="31" customFormat="1" ht="33.950000000000003" customHeight="1">
      <c r="A221" s="81">
        <f t="shared" si="125"/>
        <v>217</v>
      </c>
      <c r="B221" s="32" t="s">
        <v>155</v>
      </c>
      <c r="C221" s="32" t="s">
        <v>443</v>
      </c>
      <c r="D221" s="32" t="s">
        <v>332</v>
      </c>
      <c r="E221" s="33" t="s">
        <v>295</v>
      </c>
      <c r="F221" s="33" t="s">
        <v>436</v>
      </c>
      <c r="G221" s="107">
        <v>40000</v>
      </c>
      <c r="H221" s="107">
        <v>442.65</v>
      </c>
      <c r="I221" s="110">
        <v>25</v>
      </c>
      <c r="J221" s="110">
        <f t="shared" si="85"/>
        <v>1148</v>
      </c>
      <c r="K221" s="110">
        <f t="shared" si="86"/>
        <v>2839.9999999999995</v>
      </c>
      <c r="L221" s="110">
        <f t="shared" si="87"/>
        <v>440.00000000000006</v>
      </c>
      <c r="M221" s="110">
        <f t="shared" si="88"/>
        <v>1216</v>
      </c>
      <c r="N221" s="110">
        <f t="shared" si="89"/>
        <v>2836</v>
      </c>
      <c r="O221" s="110"/>
      <c r="P221" s="110">
        <f t="shared" si="90"/>
        <v>8480</v>
      </c>
      <c r="Q221" s="110">
        <f t="shared" si="91"/>
        <v>2831.65</v>
      </c>
      <c r="R221" s="110">
        <f t="shared" si="92"/>
        <v>6116</v>
      </c>
      <c r="S221" s="110">
        <f t="shared" si="93"/>
        <v>37168.35</v>
      </c>
      <c r="T221" s="103">
        <v>111</v>
      </c>
    </row>
    <row r="222" spans="1:22" s="31" customFormat="1" ht="33.950000000000003" customHeight="1">
      <c r="A222" s="81">
        <f t="shared" si="125"/>
        <v>218</v>
      </c>
      <c r="B222" s="32" t="s">
        <v>140</v>
      </c>
      <c r="C222" s="32" t="s">
        <v>443</v>
      </c>
      <c r="D222" s="32" t="s">
        <v>332</v>
      </c>
      <c r="E222" s="33" t="s">
        <v>295</v>
      </c>
      <c r="F222" s="33" t="s">
        <v>437</v>
      </c>
      <c r="G222" s="107">
        <v>40000</v>
      </c>
      <c r="H222" s="107">
        <v>442.65</v>
      </c>
      <c r="I222" s="110">
        <v>25</v>
      </c>
      <c r="J222" s="110">
        <f t="shared" si="85"/>
        <v>1148</v>
      </c>
      <c r="K222" s="110">
        <f t="shared" si="86"/>
        <v>2839.9999999999995</v>
      </c>
      <c r="L222" s="110">
        <f t="shared" si="87"/>
        <v>440.00000000000006</v>
      </c>
      <c r="M222" s="110">
        <f t="shared" si="88"/>
        <v>1216</v>
      </c>
      <c r="N222" s="110">
        <f t="shared" si="89"/>
        <v>2836</v>
      </c>
      <c r="O222" s="110"/>
      <c r="P222" s="110">
        <f t="shared" si="90"/>
        <v>8480</v>
      </c>
      <c r="Q222" s="110">
        <f t="shared" si="91"/>
        <v>2831.65</v>
      </c>
      <c r="R222" s="110">
        <f t="shared" si="92"/>
        <v>6116</v>
      </c>
      <c r="S222" s="110">
        <f t="shared" si="93"/>
        <v>37168.35</v>
      </c>
      <c r="T222" s="103">
        <v>111</v>
      </c>
    </row>
    <row r="223" spans="1:22" s="31" customFormat="1" ht="33.950000000000003" customHeight="1">
      <c r="A223" s="81">
        <f t="shared" si="125"/>
        <v>219</v>
      </c>
      <c r="B223" s="32" t="s">
        <v>324</v>
      </c>
      <c r="C223" s="32" t="s">
        <v>443</v>
      </c>
      <c r="D223" s="32" t="s">
        <v>332</v>
      </c>
      <c r="E223" s="33" t="s">
        <v>293</v>
      </c>
      <c r="F223" s="33" t="s">
        <v>437</v>
      </c>
      <c r="G223" s="107">
        <v>40000</v>
      </c>
      <c r="H223" s="107">
        <v>442.65</v>
      </c>
      <c r="I223" s="110">
        <v>25</v>
      </c>
      <c r="J223" s="110">
        <f>+G223*2.87%</f>
        <v>1148</v>
      </c>
      <c r="K223" s="110">
        <f>+G223*7.1%</f>
        <v>2839.9999999999995</v>
      </c>
      <c r="L223" s="110">
        <f>G223*1.1%</f>
        <v>440.00000000000006</v>
      </c>
      <c r="M223" s="110">
        <f>+G223*3.04%</f>
        <v>1216</v>
      </c>
      <c r="N223" s="110">
        <f>+G223*7.09%</f>
        <v>2836</v>
      </c>
      <c r="O223" s="110"/>
      <c r="P223" s="110">
        <f>SUM(J223:O223)</f>
        <v>8480</v>
      </c>
      <c r="Q223" s="110">
        <f>+H223+I223+J223+M223+O223</f>
        <v>2831.65</v>
      </c>
      <c r="R223" s="110">
        <f>+K223+L223+N223</f>
        <v>6116</v>
      </c>
      <c r="S223" s="110">
        <f>+G223-Q223</f>
        <v>37168.35</v>
      </c>
      <c r="T223" s="103">
        <v>111</v>
      </c>
    </row>
    <row r="224" spans="1:22" s="31" customFormat="1" ht="33.950000000000003" customHeight="1">
      <c r="A224" s="81">
        <f t="shared" si="125"/>
        <v>220</v>
      </c>
      <c r="B224" s="32" t="s">
        <v>261</v>
      </c>
      <c r="C224" s="32" t="s">
        <v>443</v>
      </c>
      <c r="D224" s="32" t="s">
        <v>38</v>
      </c>
      <c r="E224" s="33" t="s">
        <v>295</v>
      </c>
      <c r="F224" s="33" t="s">
        <v>436</v>
      </c>
      <c r="G224" s="107">
        <v>30000</v>
      </c>
      <c r="H224" s="107"/>
      <c r="I224" s="110">
        <v>25</v>
      </c>
      <c r="J224" s="110">
        <f t="shared" si="85"/>
        <v>861</v>
      </c>
      <c r="K224" s="110">
        <f t="shared" si="86"/>
        <v>2130</v>
      </c>
      <c r="L224" s="110">
        <f t="shared" si="87"/>
        <v>330.00000000000006</v>
      </c>
      <c r="M224" s="110">
        <f t="shared" si="88"/>
        <v>912</v>
      </c>
      <c r="N224" s="110">
        <f t="shared" si="89"/>
        <v>2127</v>
      </c>
      <c r="O224" s="110"/>
      <c r="P224" s="110">
        <f t="shared" si="90"/>
        <v>6360</v>
      </c>
      <c r="Q224" s="110">
        <f t="shared" si="91"/>
        <v>1798</v>
      </c>
      <c r="R224" s="110">
        <f t="shared" si="92"/>
        <v>4587</v>
      </c>
      <c r="S224" s="110">
        <f t="shared" si="93"/>
        <v>28202</v>
      </c>
      <c r="T224" s="103">
        <v>111</v>
      </c>
    </row>
    <row r="225" spans="1:20" s="31" customFormat="1" ht="33.950000000000003" customHeight="1">
      <c r="A225" s="81">
        <f t="shared" si="125"/>
        <v>221</v>
      </c>
      <c r="B225" s="69" t="s">
        <v>36</v>
      </c>
      <c r="C225" s="32" t="s">
        <v>443</v>
      </c>
      <c r="D225" s="32" t="s">
        <v>38</v>
      </c>
      <c r="E225" s="33" t="s">
        <v>295</v>
      </c>
      <c r="F225" s="33" t="s">
        <v>437</v>
      </c>
      <c r="G225" s="107">
        <v>30000</v>
      </c>
      <c r="H225" s="107"/>
      <c r="I225" s="110">
        <v>25</v>
      </c>
      <c r="J225" s="110">
        <f t="shared" si="85"/>
        <v>861</v>
      </c>
      <c r="K225" s="110">
        <f t="shared" si="86"/>
        <v>2130</v>
      </c>
      <c r="L225" s="110">
        <f t="shared" si="87"/>
        <v>330.00000000000006</v>
      </c>
      <c r="M225" s="110">
        <f t="shared" si="88"/>
        <v>912</v>
      </c>
      <c r="N225" s="110">
        <f t="shared" si="89"/>
        <v>2127</v>
      </c>
      <c r="O225" s="110">
        <v>1350.12</v>
      </c>
      <c r="P225" s="110">
        <f t="shared" si="90"/>
        <v>7710.12</v>
      </c>
      <c r="Q225" s="110">
        <f t="shared" si="91"/>
        <v>3148.12</v>
      </c>
      <c r="R225" s="110">
        <f t="shared" si="92"/>
        <v>4587</v>
      </c>
      <c r="S225" s="110">
        <f t="shared" si="93"/>
        <v>26851.88</v>
      </c>
      <c r="T225" s="103">
        <v>111</v>
      </c>
    </row>
    <row r="226" spans="1:20" s="31" customFormat="1" ht="33.950000000000003" customHeight="1">
      <c r="A226" s="81">
        <f t="shared" si="125"/>
        <v>222</v>
      </c>
      <c r="B226" s="32" t="s">
        <v>247</v>
      </c>
      <c r="C226" s="32" t="s">
        <v>443</v>
      </c>
      <c r="D226" s="32" t="s">
        <v>38</v>
      </c>
      <c r="E226" s="33" t="s">
        <v>293</v>
      </c>
      <c r="F226" s="33" t="s">
        <v>436</v>
      </c>
      <c r="G226" s="107">
        <v>30000</v>
      </c>
      <c r="H226" s="107"/>
      <c r="I226" s="110">
        <v>25</v>
      </c>
      <c r="J226" s="110">
        <f t="shared" si="85"/>
        <v>861</v>
      </c>
      <c r="K226" s="110">
        <f t="shared" si="86"/>
        <v>2130</v>
      </c>
      <c r="L226" s="110">
        <f t="shared" si="87"/>
        <v>330.00000000000006</v>
      </c>
      <c r="M226" s="110">
        <f t="shared" si="88"/>
        <v>912</v>
      </c>
      <c r="N226" s="110">
        <f t="shared" si="89"/>
        <v>2127</v>
      </c>
      <c r="O226" s="110"/>
      <c r="P226" s="110">
        <f t="shared" si="90"/>
        <v>6360</v>
      </c>
      <c r="Q226" s="110">
        <f t="shared" si="91"/>
        <v>1798</v>
      </c>
      <c r="R226" s="110">
        <f t="shared" si="92"/>
        <v>4587</v>
      </c>
      <c r="S226" s="110">
        <f t="shared" si="93"/>
        <v>28202</v>
      </c>
      <c r="T226" s="103">
        <v>111</v>
      </c>
    </row>
    <row r="227" spans="1:20" s="31" customFormat="1" ht="33.950000000000003" customHeight="1">
      <c r="A227" s="81">
        <f t="shared" si="125"/>
        <v>223</v>
      </c>
      <c r="B227" s="32" t="s">
        <v>123</v>
      </c>
      <c r="C227" s="32" t="s">
        <v>443</v>
      </c>
      <c r="D227" s="32" t="s">
        <v>38</v>
      </c>
      <c r="E227" s="33" t="s">
        <v>293</v>
      </c>
      <c r="F227" s="33" t="s">
        <v>437</v>
      </c>
      <c r="G227" s="107">
        <v>22000</v>
      </c>
      <c r="H227" s="107"/>
      <c r="I227" s="110">
        <v>25</v>
      </c>
      <c r="J227" s="110">
        <f t="shared" si="85"/>
        <v>631.4</v>
      </c>
      <c r="K227" s="110">
        <f t="shared" si="86"/>
        <v>1561.9999999999998</v>
      </c>
      <c r="L227" s="110">
        <f t="shared" si="87"/>
        <v>242.00000000000003</v>
      </c>
      <c r="M227" s="110">
        <f t="shared" si="88"/>
        <v>668.8</v>
      </c>
      <c r="N227" s="110">
        <f t="shared" si="89"/>
        <v>1559.8000000000002</v>
      </c>
      <c r="O227" s="110"/>
      <c r="P227" s="110">
        <f t="shared" si="90"/>
        <v>4664</v>
      </c>
      <c r="Q227" s="110">
        <f t="shared" si="91"/>
        <v>1325.1999999999998</v>
      </c>
      <c r="R227" s="110">
        <f t="shared" si="92"/>
        <v>3363.8</v>
      </c>
      <c r="S227" s="110">
        <f t="shared" si="93"/>
        <v>20674.8</v>
      </c>
      <c r="T227" s="103">
        <v>111</v>
      </c>
    </row>
    <row r="228" spans="1:20" s="31" customFormat="1" ht="33.950000000000003" customHeight="1">
      <c r="A228" s="81">
        <f t="shared" si="125"/>
        <v>224</v>
      </c>
      <c r="B228" s="32" t="s">
        <v>363</v>
      </c>
      <c r="C228" s="32" t="s">
        <v>443</v>
      </c>
      <c r="D228" s="32" t="s">
        <v>38</v>
      </c>
      <c r="E228" s="33" t="s">
        <v>293</v>
      </c>
      <c r="F228" s="33" t="s">
        <v>436</v>
      </c>
      <c r="G228" s="107">
        <v>30000</v>
      </c>
      <c r="H228" s="107"/>
      <c r="I228" s="110">
        <v>25</v>
      </c>
      <c r="J228" s="110">
        <f t="shared" si="85"/>
        <v>861</v>
      </c>
      <c r="K228" s="110">
        <f t="shared" si="86"/>
        <v>2130</v>
      </c>
      <c r="L228" s="110">
        <f t="shared" si="87"/>
        <v>330.00000000000006</v>
      </c>
      <c r="M228" s="110">
        <f t="shared" si="88"/>
        <v>912</v>
      </c>
      <c r="N228" s="110">
        <f t="shared" si="89"/>
        <v>2127</v>
      </c>
      <c r="O228" s="110"/>
      <c r="P228" s="110">
        <f t="shared" si="90"/>
        <v>6360</v>
      </c>
      <c r="Q228" s="110">
        <f t="shared" si="91"/>
        <v>1798</v>
      </c>
      <c r="R228" s="110">
        <f t="shared" si="92"/>
        <v>4587</v>
      </c>
      <c r="S228" s="110">
        <f t="shared" si="93"/>
        <v>28202</v>
      </c>
      <c r="T228" s="103">
        <v>111</v>
      </c>
    </row>
    <row r="229" spans="1:20" s="31" customFormat="1" ht="33.950000000000003" customHeight="1">
      <c r="A229" s="81">
        <f t="shared" si="125"/>
        <v>225</v>
      </c>
      <c r="B229" s="83" t="s">
        <v>399</v>
      </c>
      <c r="C229" s="32" t="s">
        <v>443</v>
      </c>
      <c r="D229" s="32" t="s">
        <v>38</v>
      </c>
      <c r="E229" s="33" t="s">
        <v>295</v>
      </c>
      <c r="F229" s="33" t="s">
        <v>436</v>
      </c>
      <c r="G229" s="107">
        <v>30000</v>
      </c>
      <c r="H229" s="107"/>
      <c r="I229" s="110">
        <v>25</v>
      </c>
      <c r="J229" s="110">
        <f t="shared" ref="J229:J266" si="153">+G229*2.87%</f>
        <v>861</v>
      </c>
      <c r="K229" s="110">
        <f t="shared" ref="K229:K266" si="154">+G229*7.1%</f>
        <v>2130</v>
      </c>
      <c r="L229" s="110">
        <f t="shared" ref="L229:L266" si="155">G229*1.1%</f>
        <v>330.00000000000006</v>
      </c>
      <c r="M229" s="110">
        <f t="shared" ref="M229:M266" si="156">+G229*3.04%</f>
        <v>912</v>
      </c>
      <c r="N229" s="110">
        <f t="shared" ref="N229:N266" si="157">+G229*7.09%</f>
        <v>2127</v>
      </c>
      <c r="O229" s="110"/>
      <c r="P229" s="110">
        <f t="shared" ref="P229:P266" si="158">SUM(J229:O229)</f>
        <v>6360</v>
      </c>
      <c r="Q229" s="110">
        <f t="shared" ref="Q229:Q266" si="159">+H229+I229+J229+M229+O229</f>
        <v>1798</v>
      </c>
      <c r="R229" s="110">
        <f t="shared" ref="R229:R266" si="160">+K229+L229+N229</f>
        <v>4587</v>
      </c>
      <c r="S229" s="110">
        <f t="shared" ref="S229:S266" si="161">+G229-Q229</f>
        <v>28202</v>
      </c>
      <c r="T229" s="103">
        <v>111</v>
      </c>
    </row>
    <row r="230" spans="1:20" s="31" customFormat="1" ht="33.950000000000003" customHeight="1">
      <c r="A230" s="81">
        <f t="shared" si="125"/>
        <v>226</v>
      </c>
      <c r="B230" s="32" t="s">
        <v>403</v>
      </c>
      <c r="C230" s="32" t="s">
        <v>443</v>
      </c>
      <c r="D230" s="32" t="s">
        <v>38</v>
      </c>
      <c r="E230" s="33" t="s">
        <v>294</v>
      </c>
      <c r="F230" s="33" t="s">
        <v>437</v>
      </c>
      <c r="G230" s="107">
        <v>30000</v>
      </c>
      <c r="H230" s="107"/>
      <c r="I230" s="110">
        <v>25</v>
      </c>
      <c r="J230" s="110">
        <f t="shared" si="153"/>
        <v>861</v>
      </c>
      <c r="K230" s="110">
        <f t="shared" si="154"/>
        <v>2130</v>
      </c>
      <c r="L230" s="110">
        <f t="shared" si="155"/>
        <v>330.00000000000006</v>
      </c>
      <c r="M230" s="110">
        <f t="shared" si="156"/>
        <v>912</v>
      </c>
      <c r="N230" s="110">
        <f t="shared" si="157"/>
        <v>2127</v>
      </c>
      <c r="O230" s="110"/>
      <c r="P230" s="110">
        <f t="shared" si="158"/>
        <v>6360</v>
      </c>
      <c r="Q230" s="110">
        <f t="shared" si="159"/>
        <v>1798</v>
      </c>
      <c r="R230" s="110">
        <f t="shared" si="160"/>
        <v>4587</v>
      </c>
      <c r="S230" s="110">
        <f t="shared" si="161"/>
        <v>28202</v>
      </c>
      <c r="T230" s="103">
        <v>111</v>
      </c>
    </row>
    <row r="231" spans="1:20" s="31" customFormat="1" ht="33.950000000000003" customHeight="1">
      <c r="A231" s="81">
        <f t="shared" si="125"/>
        <v>227</v>
      </c>
      <c r="B231" s="32" t="s">
        <v>282</v>
      </c>
      <c r="C231" s="32" t="s">
        <v>443</v>
      </c>
      <c r="D231" s="32" t="s">
        <v>38</v>
      </c>
      <c r="E231" s="33" t="s">
        <v>293</v>
      </c>
      <c r="F231" s="33" t="s">
        <v>437</v>
      </c>
      <c r="G231" s="107">
        <v>30000</v>
      </c>
      <c r="H231" s="107"/>
      <c r="I231" s="110">
        <v>25</v>
      </c>
      <c r="J231" s="110">
        <f t="shared" si="153"/>
        <v>861</v>
      </c>
      <c r="K231" s="110">
        <f t="shared" si="154"/>
        <v>2130</v>
      </c>
      <c r="L231" s="110">
        <f t="shared" si="155"/>
        <v>330.00000000000006</v>
      </c>
      <c r="M231" s="110">
        <f t="shared" si="156"/>
        <v>912</v>
      </c>
      <c r="N231" s="110">
        <f t="shared" si="157"/>
        <v>2127</v>
      </c>
      <c r="O231" s="110"/>
      <c r="P231" s="110">
        <f t="shared" si="158"/>
        <v>6360</v>
      </c>
      <c r="Q231" s="110">
        <f t="shared" si="159"/>
        <v>1798</v>
      </c>
      <c r="R231" s="110">
        <f t="shared" si="160"/>
        <v>4587</v>
      </c>
      <c r="S231" s="110">
        <f t="shared" si="161"/>
        <v>28202</v>
      </c>
      <c r="T231" s="103">
        <v>111</v>
      </c>
    </row>
    <row r="232" spans="1:20" s="31" customFormat="1" ht="33.950000000000003" customHeight="1">
      <c r="A232" s="81">
        <f t="shared" si="125"/>
        <v>228</v>
      </c>
      <c r="B232" s="25" t="s">
        <v>458</v>
      </c>
      <c r="C232" s="32" t="s">
        <v>443</v>
      </c>
      <c r="D232" s="25" t="s">
        <v>457</v>
      </c>
      <c r="E232" s="33" t="s">
        <v>293</v>
      </c>
      <c r="F232" s="33" t="s">
        <v>436</v>
      </c>
      <c r="G232" s="107">
        <v>25000</v>
      </c>
      <c r="H232" s="107"/>
      <c r="I232" s="110">
        <v>25</v>
      </c>
      <c r="J232" s="110">
        <f t="shared" si="153"/>
        <v>717.5</v>
      </c>
      <c r="K232" s="110">
        <f t="shared" si="154"/>
        <v>1774.9999999999998</v>
      </c>
      <c r="L232" s="110">
        <f t="shared" si="155"/>
        <v>275</v>
      </c>
      <c r="M232" s="110">
        <f t="shared" si="156"/>
        <v>760</v>
      </c>
      <c r="N232" s="110">
        <f t="shared" si="157"/>
        <v>1772.5000000000002</v>
      </c>
      <c r="O232" s="110"/>
      <c r="P232" s="110">
        <f t="shared" si="158"/>
        <v>5300</v>
      </c>
      <c r="Q232" s="110">
        <f t="shared" si="159"/>
        <v>1502.5</v>
      </c>
      <c r="R232" s="110">
        <f t="shared" si="160"/>
        <v>3822.5</v>
      </c>
      <c r="S232" s="110">
        <f t="shared" si="161"/>
        <v>23497.5</v>
      </c>
      <c r="T232" s="103">
        <v>111</v>
      </c>
    </row>
    <row r="233" spans="1:20" s="31" customFormat="1" ht="33.950000000000003" customHeight="1">
      <c r="A233" s="81">
        <f t="shared" si="125"/>
        <v>229</v>
      </c>
      <c r="B233" s="32" t="s">
        <v>291</v>
      </c>
      <c r="C233" s="32" t="s">
        <v>47</v>
      </c>
      <c r="D233" s="32" t="s">
        <v>292</v>
      </c>
      <c r="E233" s="33" t="s">
        <v>293</v>
      </c>
      <c r="F233" s="33" t="s">
        <v>436</v>
      </c>
      <c r="G233" s="107">
        <v>110000</v>
      </c>
      <c r="H233" s="107">
        <v>14457.62</v>
      </c>
      <c r="I233" s="110">
        <v>25</v>
      </c>
      <c r="J233" s="110">
        <f t="shared" si="153"/>
        <v>3157</v>
      </c>
      <c r="K233" s="110">
        <f t="shared" si="154"/>
        <v>7809.9999999999991</v>
      </c>
      <c r="L233" s="110">
        <f t="shared" si="155"/>
        <v>1210.0000000000002</v>
      </c>
      <c r="M233" s="110">
        <f t="shared" si="156"/>
        <v>3344</v>
      </c>
      <c r="N233" s="110">
        <f t="shared" si="157"/>
        <v>7799.0000000000009</v>
      </c>
      <c r="O233" s="110"/>
      <c r="P233" s="110">
        <f t="shared" si="158"/>
        <v>23320</v>
      </c>
      <c r="Q233" s="110">
        <f t="shared" si="159"/>
        <v>20983.620000000003</v>
      </c>
      <c r="R233" s="110">
        <f t="shared" si="160"/>
        <v>16819</v>
      </c>
      <c r="S233" s="110">
        <f t="shared" si="161"/>
        <v>89016.38</v>
      </c>
      <c r="T233" s="103">
        <v>111</v>
      </c>
    </row>
    <row r="234" spans="1:20" s="31" customFormat="1" ht="33.950000000000003" customHeight="1">
      <c r="A234" s="81">
        <f t="shared" si="125"/>
        <v>230</v>
      </c>
      <c r="B234" s="32" t="s">
        <v>269</v>
      </c>
      <c r="C234" s="32" t="s">
        <v>47</v>
      </c>
      <c r="D234" s="32" t="s">
        <v>408</v>
      </c>
      <c r="E234" s="33" t="s">
        <v>295</v>
      </c>
      <c r="F234" s="33" t="s">
        <v>437</v>
      </c>
      <c r="G234" s="107">
        <v>60000</v>
      </c>
      <c r="H234" s="107">
        <v>3486.68</v>
      </c>
      <c r="I234" s="110">
        <v>25</v>
      </c>
      <c r="J234" s="110">
        <f t="shared" si="153"/>
        <v>1722</v>
      </c>
      <c r="K234" s="110">
        <f t="shared" si="154"/>
        <v>4260</v>
      </c>
      <c r="L234" s="110">
        <f t="shared" si="155"/>
        <v>660.00000000000011</v>
      </c>
      <c r="M234" s="110">
        <f t="shared" si="156"/>
        <v>1824</v>
      </c>
      <c r="N234" s="110">
        <f t="shared" si="157"/>
        <v>4254</v>
      </c>
      <c r="O234" s="110"/>
      <c r="P234" s="110">
        <f t="shared" si="158"/>
        <v>12720</v>
      </c>
      <c r="Q234" s="110">
        <f t="shared" si="159"/>
        <v>7057.68</v>
      </c>
      <c r="R234" s="110">
        <f t="shared" si="160"/>
        <v>9174</v>
      </c>
      <c r="S234" s="110">
        <f t="shared" si="161"/>
        <v>52942.32</v>
      </c>
      <c r="T234" s="103">
        <v>111</v>
      </c>
    </row>
    <row r="235" spans="1:20" s="31" customFormat="1" ht="33.950000000000003" customHeight="1">
      <c r="A235" s="81">
        <f t="shared" si="125"/>
        <v>231</v>
      </c>
      <c r="B235" s="32" t="s">
        <v>238</v>
      </c>
      <c r="C235" s="32" t="s">
        <v>47</v>
      </c>
      <c r="D235" s="32" t="s">
        <v>333</v>
      </c>
      <c r="E235" s="33" t="s">
        <v>295</v>
      </c>
      <c r="F235" s="33" t="s">
        <v>436</v>
      </c>
      <c r="G235" s="107">
        <v>60000</v>
      </c>
      <c r="H235" s="107">
        <v>3486.68</v>
      </c>
      <c r="I235" s="110">
        <v>25</v>
      </c>
      <c r="J235" s="110">
        <f t="shared" si="153"/>
        <v>1722</v>
      </c>
      <c r="K235" s="110">
        <f t="shared" si="154"/>
        <v>4260</v>
      </c>
      <c r="L235" s="110">
        <f t="shared" si="155"/>
        <v>660.00000000000011</v>
      </c>
      <c r="M235" s="110">
        <f t="shared" si="156"/>
        <v>1824</v>
      </c>
      <c r="N235" s="110">
        <f t="shared" si="157"/>
        <v>4254</v>
      </c>
      <c r="O235" s="110"/>
      <c r="P235" s="110">
        <f t="shared" si="158"/>
        <v>12720</v>
      </c>
      <c r="Q235" s="110">
        <f t="shared" si="159"/>
        <v>7057.68</v>
      </c>
      <c r="R235" s="110">
        <f t="shared" si="160"/>
        <v>9174</v>
      </c>
      <c r="S235" s="110">
        <f t="shared" si="161"/>
        <v>52942.32</v>
      </c>
      <c r="T235" s="103">
        <v>111</v>
      </c>
    </row>
    <row r="236" spans="1:20" s="31" customFormat="1" ht="33.950000000000003" customHeight="1">
      <c r="A236" s="81">
        <f t="shared" si="125"/>
        <v>232</v>
      </c>
      <c r="B236" s="32" t="s">
        <v>74</v>
      </c>
      <c r="C236" s="32" t="s">
        <v>47</v>
      </c>
      <c r="D236" s="32" t="s">
        <v>339</v>
      </c>
      <c r="E236" s="33" t="s">
        <v>295</v>
      </c>
      <c r="F236" s="33" t="s">
        <v>437</v>
      </c>
      <c r="G236" s="107">
        <v>35000</v>
      </c>
      <c r="H236" s="107"/>
      <c r="I236" s="110">
        <v>25</v>
      </c>
      <c r="J236" s="110">
        <f t="shared" si="153"/>
        <v>1004.5</v>
      </c>
      <c r="K236" s="110">
        <f t="shared" si="154"/>
        <v>2485</v>
      </c>
      <c r="L236" s="110">
        <f t="shared" si="155"/>
        <v>385.00000000000006</v>
      </c>
      <c r="M236" s="110">
        <f t="shared" si="156"/>
        <v>1064</v>
      </c>
      <c r="N236" s="110">
        <f t="shared" si="157"/>
        <v>2481.5</v>
      </c>
      <c r="O236" s="110">
        <v>1350.12</v>
      </c>
      <c r="P236" s="110">
        <f t="shared" si="158"/>
        <v>8770.119999999999</v>
      </c>
      <c r="Q236" s="110">
        <f t="shared" si="159"/>
        <v>3443.62</v>
      </c>
      <c r="R236" s="110">
        <f t="shared" si="160"/>
        <v>5351.5</v>
      </c>
      <c r="S236" s="110">
        <f t="shared" si="161"/>
        <v>31556.38</v>
      </c>
      <c r="T236" s="103">
        <v>111</v>
      </c>
    </row>
    <row r="237" spans="1:20" s="31" customFormat="1" ht="33.950000000000003" customHeight="1">
      <c r="A237" s="81">
        <f t="shared" si="125"/>
        <v>233</v>
      </c>
      <c r="B237" s="32" t="s">
        <v>258</v>
      </c>
      <c r="C237" s="32" t="s">
        <v>47</v>
      </c>
      <c r="D237" s="32" t="s">
        <v>339</v>
      </c>
      <c r="E237" s="33" t="s">
        <v>293</v>
      </c>
      <c r="F237" s="33" t="s">
        <v>437</v>
      </c>
      <c r="G237" s="107">
        <v>31500</v>
      </c>
      <c r="H237" s="107"/>
      <c r="I237" s="110">
        <v>25</v>
      </c>
      <c r="J237" s="110">
        <f t="shared" si="153"/>
        <v>904.05</v>
      </c>
      <c r="K237" s="110">
        <f t="shared" si="154"/>
        <v>2236.5</v>
      </c>
      <c r="L237" s="110">
        <f t="shared" si="155"/>
        <v>346.50000000000006</v>
      </c>
      <c r="M237" s="110">
        <f t="shared" si="156"/>
        <v>957.6</v>
      </c>
      <c r="N237" s="110">
        <f t="shared" si="157"/>
        <v>2233.3500000000004</v>
      </c>
      <c r="O237" s="110"/>
      <c r="P237" s="110">
        <f t="shared" si="158"/>
        <v>6678.0000000000009</v>
      </c>
      <c r="Q237" s="110">
        <f t="shared" si="159"/>
        <v>1886.65</v>
      </c>
      <c r="R237" s="110">
        <f t="shared" si="160"/>
        <v>4816.3500000000004</v>
      </c>
      <c r="S237" s="110">
        <f t="shared" si="161"/>
        <v>29613.35</v>
      </c>
      <c r="T237" s="103">
        <v>111</v>
      </c>
    </row>
    <row r="238" spans="1:20" s="31" customFormat="1" ht="33.950000000000003" customHeight="1">
      <c r="A238" s="81">
        <f t="shared" si="125"/>
        <v>234</v>
      </c>
      <c r="B238" s="32" t="s">
        <v>221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07">
        <v>31500</v>
      </c>
      <c r="H238" s="107"/>
      <c r="I238" s="110">
        <v>25</v>
      </c>
      <c r="J238" s="110">
        <f t="shared" si="153"/>
        <v>904.05</v>
      </c>
      <c r="K238" s="110">
        <f t="shared" si="154"/>
        <v>2236.5</v>
      </c>
      <c r="L238" s="110">
        <f t="shared" si="155"/>
        <v>346.50000000000006</v>
      </c>
      <c r="M238" s="110">
        <f t="shared" si="156"/>
        <v>957.6</v>
      </c>
      <c r="N238" s="110">
        <f t="shared" si="157"/>
        <v>2233.3500000000004</v>
      </c>
      <c r="O238" s="110"/>
      <c r="P238" s="110">
        <f t="shared" si="158"/>
        <v>6678.0000000000009</v>
      </c>
      <c r="Q238" s="110">
        <f t="shared" si="159"/>
        <v>1886.65</v>
      </c>
      <c r="R238" s="110">
        <f t="shared" si="160"/>
        <v>4816.3500000000004</v>
      </c>
      <c r="S238" s="110">
        <f t="shared" si="161"/>
        <v>29613.35</v>
      </c>
      <c r="T238" s="103">
        <v>111</v>
      </c>
    </row>
    <row r="239" spans="1:20" s="31" customFormat="1" ht="33.950000000000003" customHeight="1">
      <c r="A239" s="81">
        <f t="shared" si="125"/>
        <v>235</v>
      </c>
      <c r="B239" s="32" t="s">
        <v>265</v>
      </c>
      <c r="C239" s="32" t="s">
        <v>47</v>
      </c>
      <c r="D239" s="32" t="s">
        <v>339</v>
      </c>
      <c r="E239" s="33" t="s">
        <v>293</v>
      </c>
      <c r="F239" s="33" t="s">
        <v>437</v>
      </c>
      <c r="G239" s="107">
        <v>35000</v>
      </c>
      <c r="H239" s="107"/>
      <c r="I239" s="110">
        <v>25</v>
      </c>
      <c r="J239" s="110">
        <f t="shared" si="153"/>
        <v>1004.5</v>
      </c>
      <c r="K239" s="110">
        <f t="shared" si="154"/>
        <v>2485</v>
      </c>
      <c r="L239" s="110">
        <f t="shared" si="155"/>
        <v>385.00000000000006</v>
      </c>
      <c r="M239" s="110">
        <f t="shared" si="156"/>
        <v>1064</v>
      </c>
      <c r="N239" s="110">
        <f t="shared" si="157"/>
        <v>2481.5</v>
      </c>
      <c r="O239" s="110"/>
      <c r="P239" s="110">
        <f t="shared" si="158"/>
        <v>7420</v>
      </c>
      <c r="Q239" s="110">
        <f t="shared" si="159"/>
        <v>2093.5</v>
      </c>
      <c r="R239" s="110">
        <f t="shared" si="160"/>
        <v>5351.5</v>
      </c>
      <c r="S239" s="110">
        <f t="shared" si="161"/>
        <v>32906.5</v>
      </c>
      <c r="T239" s="103">
        <v>111</v>
      </c>
    </row>
    <row r="240" spans="1:20" s="31" customFormat="1" ht="33.950000000000003" customHeight="1">
      <c r="A240" s="81">
        <f t="shared" si="125"/>
        <v>236</v>
      </c>
      <c r="B240" s="69" t="s">
        <v>46</v>
      </c>
      <c r="C240" s="32" t="s">
        <v>47</v>
      </c>
      <c r="D240" s="69" t="s">
        <v>339</v>
      </c>
      <c r="E240" s="33" t="s">
        <v>293</v>
      </c>
      <c r="F240" s="33" t="s">
        <v>437</v>
      </c>
      <c r="G240" s="107">
        <v>31500</v>
      </c>
      <c r="H240" s="107"/>
      <c r="I240" s="110">
        <v>25</v>
      </c>
      <c r="J240" s="110">
        <f t="shared" si="153"/>
        <v>904.05</v>
      </c>
      <c r="K240" s="110">
        <f t="shared" si="154"/>
        <v>2236.5</v>
      </c>
      <c r="L240" s="110">
        <f t="shared" si="155"/>
        <v>346.50000000000006</v>
      </c>
      <c r="M240" s="110">
        <f t="shared" si="156"/>
        <v>957.6</v>
      </c>
      <c r="N240" s="110">
        <f t="shared" si="157"/>
        <v>2233.3500000000004</v>
      </c>
      <c r="O240" s="110"/>
      <c r="P240" s="110">
        <f t="shared" si="158"/>
        <v>6678.0000000000009</v>
      </c>
      <c r="Q240" s="110">
        <f t="shared" si="159"/>
        <v>1886.65</v>
      </c>
      <c r="R240" s="110">
        <f t="shared" si="160"/>
        <v>4816.3500000000004</v>
      </c>
      <c r="S240" s="110">
        <f t="shared" si="161"/>
        <v>29613.35</v>
      </c>
      <c r="T240" s="103">
        <v>111</v>
      </c>
    </row>
    <row r="241" spans="1:20" s="31" customFormat="1" ht="33.950000000000003" customHeight="1">
      <c r="A241" s="81">
        <f t="shared" si="125"/>
        <v>237</v>
      </c>
      <c r="B241" s="32" t="s">
        <v>182</v>
      </c>
      <c r="C241" s="32" t="s">
        <v>47</v>
      </c>
      <c r="D241" s="32" t="s">
        <v>339</v>
      </c>
      <c r="E241" s="33" t="s">
        <v>293</v>
      </c>
      <c r="F241" s="33" t="s">
        <v>437</v>
      </c>
      <c r="G241" s="107">
        <v>35000</v>
      </c>
      <c r="H241" s="107"/>
      <c r="I241" s="110">
        <v>25</v>
      </c>
      <c r="J241" s="110">
        <f t="shared" si="153"/>
        <v>1004.5</v>
      </c>
      <c r="K241" s="110">
        <f t="shared" si="154"/>
        <v>2485</v>
      </c>
      <c r="L241" s="110">
        <f t="shared" si="155"/>
        <v>385.00000000000006</v>
      </c>
      <c r="M241" s="110">
        <f t="shared" si="156"/>
        <v>1064</v>
      </c>
      <c r="N241" s="110">
        <f t="shared" si="157"/>
        <v>2481.5</v>
      </c>
      <c r="O241" s="110">
        <v>2700.24</v>
      </c>
      <c r="P241" s="110">
        <f t="shared" si="158"/>
        <v>10120.24</v>
      </c>
      <c r="Q241" s="110">
        <f t="shared" si="159"/>
        <v>4793.74</v>
      </c>
      <c r="R241" s="110">
        <f t="shared" si="160"/>
        <v>5351.5</v>
      </c>
      <c r="S241" s="110">
        <f t="shared" si="161"/>
        <v>30206.260000000002</v>
      </c>
      <c r="T241" s="103">
        <v>111</v>
      </c>
    </row>
    <row r="242" spans="1:20" s="31" customFormat="1" ht="33.950000000000003" customHeight="1">
      <c r="A242" s="81">
        <f t="shared" si="125"/>
        <v>238</v>
      </c>
      <c r="B242" s="32" t="s">
        <v>267</v>
      </c>
      <c r="C242" s="32" t="s">
        <v>47</v>
      </c>
      <c r="D242" s="32" t="s">
        <v>339</v>
      </c>
      <c r="E242" s="33" t="s">
        <v>295</v>
      </c>
      <c r="F242" s="33" t="s">
        <v>437</v>
      </c>
      <c r="G242" s="107">
        <v>35000</v>
      </c>
      <c r="H242" s="107"/>
      <c r="I242" s="110">
        <v>25</v>
      </c>
      <c r="J242" s="110">
        <f t="shared" si="153"/>
        <v>1004.5</v>
      </c>
      <c r="K242" s="110">
        <f t="shared" si="154"/>
        <v>2485</v>
      </c>
      <c r="L242" s="110">
        <f t="shared" si="155"/>
        <v>385.00000000000006</v>
      </c>
      <c r="M242" s="110">
        <f t="shared" si="156"/>
        <v>1064</v>
      </c>
      <c r="N242" s="110">
        <f t="shared" si="157"/>
        <v>2481.5</v>
      </c>
      <c r="O242" s="110"/>
      <c r="P242" s="110">
        <f t="shared" si="158"/>
        <v>7420</v>
      </c>
      <c r="Q242" s="110">
        <f t="shared" si="159"/>
        <v>2093.5</v>
      </c>
      <c r="R242" s="110">
        <f t="shared" si="160"/>
        <v>5351.5</v>
      </c>
      <c r="S242" s="110">
        <f t="shared" si="161"/>
        <v>32906.5</v>
      </c>
      <c r="T242" s="103">
        <v>111</v>
      </c>
    </row>
    <row r="243" spans="1:20" s="31" customFormat="1" ht="33.950000000000003" customHeight="1">
      <c r="A243" s="81">
        <f t="shared" si="125"/>
        <v>239</v>
      </c>
      <c r="B243" s="32" t="s">
        <v>194</v>
      </c>
      <c r="C243" s="32" t="s">
        <v>47</v>
      </c>
      <c r="D243" s="32" t="s">
        <v>339</v>
      </c>
      <c r="E243" s="33" t="s">
        <v>295</v>
      </c>
      <c r="F243" s="33" t="s">
        <v>436</v>
      </c>
      <c r="G243" s="107">
        <v>35000</v>
      </c>
      <c r="H243" s="107"/>
      <c r="I243" s="110">
        <v>25</v>
      </c>
      <c r="J243" s="110">
        <f t="shared" si="153"/>
        <v>1004.5</v>
      </c>
      <c r="K243" s="110">
        <f t="shared" si="154"/>
        <v>2485</v>
      </c>
      <c r="L243" s="110">
        <f t="shared" si="155"/>
        <v>385.00000000000006</v>
      </c>
      <c r="M243" s="110">
        <f t="shared" si="156"/>
        <v>1064</v>
      </c>
      <c r="N243" s="110">
        <f t="shared" si="157"/>
        <v>2481.5</v>
      </c>
      <c r="O243" s="110"/>
      <c r="P243" s="110">
        <f t="shared" si="158"/>
        <v>7420</v>
      </c>
      <c r="Q243" s="110">
        <f t="shared" si="159"/>
        <v>2093.5</v>
      </c>
      <c r="R243" s="110">
        <f t="shared" si="160"/>
        <v>5351.5</v>
      </c>
      <c r="S243" s="110">
        <f t="shared" si="161"/>
        <v>32906.5</v>
      </c>
      <c r="T243" s="103">
        <v>111</v>
      </c>
    </row>
    <row r="244" spans="1:20" s="31" customFormat="1" ht="33.950000000000003" customHeight="1">
      <c r="A244" s="81">
        <f t="shared" si="125"/>
        <v>240</v>
      </c>
      <c r="B244" s="32" t="s">
        <v>95</v>
      </c>
      <c r="C244" s="32" t="s">
        <v>47</v>
      </c>
      <c r="D244" s="32" t="s">
        <v>339</v>
      </c>
      <c r="E244" s="33" t="s">
        <v>293</v>
      </c>
      <c r="F244" s="33" t="s">
        <v>437</v>
      </c>
      <c r="G244" s="107">
        <v>31500</v>
      </c>
      <c r="H244" s="107"/>
      <c r="I244" s="110">
        <v>25</v>
      </c>
      <c r="J244" s="110">
        <f t="shared" si="153"/>
        <v>904.05</v>
      </c>
      <c r="K244" s="110">
        <f t="shared" si="154"/>
        <v>2236.5</v>
      </c>
      <c r="L244" s="110">
        <f t="shared" si="155"/>
        <v>346.50000000000006</v>
      </c>
      <c r="M244" s="110">
        <f t="shared" si="156"/>
        <v>957.6</v>
      </c>
      <c r="N244" s="110">
        <f t="shared" si="157"/>
        <v>2233.3500000000004</v>
      </c>
      <c r="O244" s="110"/>
      <c r="P244" s="110">
        <f t="shared" si="158"/>
        <v>6678.0000000000009</v>
      </c>
      <c r="Q244" s="110">
        <f t="shared" si="159"/>
        <v>1886.65</v>
      </c>
      <c r="R244" s="110">
        <f t="shared" si="160"/>
        <v>4816.3500000000004</v>
      </c>
      <c r="S244" s="110">
        <f t="shared" si="161"/>
        <v>29613.35</v>
      </c>
      <c r="T244" s="103">
        <v>111</v>
      </c>
    </row>
    <row r="245" spans="1:20" s="31" customFormat="1" ht="33.950000000000003" customHeight="1">
      <c r="A245" s="81">
        <f t="shared" si="125"/>
        <v>241</v>
      </c>
      <c r="B245" s="32" t="s">
        <v>276</v>
      </c>
      <c r="C245" s="32" t="s">
        <v>47</v>
      </c>
      <c r="D245" s="32" t="s">
        <v>339</v>
      </c>
      <c r="E245" s="33" t="s">
        <v>293</v>
      </c>
      <c r="F245" s="33" t="s">
        <v>436</v>
      </c>
      <c r="G245" s="107">
        <v>35000</v>
      </c>
      <c r="H245" s="107"/>
      <c r="I245" s="110">
        <v>25</v>
      </c>
      <c r="J245" s="110">
        <f t="shared" si="153"/>
        <v>1004.5</v>
      </c>
      <c r="K245" s="110">
        <f t="shared" si="154"/>
        <v>2485</v>
      </c>
      <c r="L245" s="110">
        <f t="shared" si="155"/>
        <v>385.00000000000006</v>
      </c>
      <c r="M245" s="110">
        <f t="shared" si="156"/>
        <v>1064</v>
      </c>
      <c r="N245" s="110">
        <f t="shared" si="157"/>
        <v>2481.5</v>
      </c>
      <c r="O245" s="110"/>
      <c r="P245" s="110">
        <f t="shared" si="158"/>
        <v>7420</v>
      </c>
      <c r="Q245" s="110">
        <f t="shared" si="159"/>
        <v>2093.5</v>
      </c>
      <c r="R245" s="110">
        <f t="shared" si="160"/>
        <v>5351.5</v>
      </c>
      <c r="S245" s="110">
        <f t="shared" si="161"/>
        <v>32906.5</v>
      </c>
      <c r="T245" s="103">
        <v>111</v>
      </c>
    </row>
    <row r="246" spans="1:20" s="31" customFormat="1" ht="33.950000000000003" customHeight="1">
      <c r="A246" s="81">
        <f t="shared" si="125"/>
        <v>242</v>
      </c>
      <c r="B246" s="32" t="s">
        <v>277</v>
      </c>
      <c r="C246" s="32" t="s">
        <v>47</v>
      </c>
      <c r="D246" s="32" t="s">
        <v>339</v>
      </c>
      <c r="E246" s="33" t="s">
        <v>293</v>
      </c>
      <c r="F246" s="33" t="s">
        <v>436</v>
      </c>
      <c r="G246" s="107">
        <v>35000</v>
      </c>
      <c r="H246" s="107"/>
      <c r="I246" s="110">
        <v>25</v>
      </c>
      <c r="J246" s="110">
        <f t="shared" si="153"/>
        <v>1004.5</v>
      </c>
      <c r="K246" s="110">
        <f t="shared" si="154"/>
        <v>2485</v>
      </c>
      <c r="L246" s="110">
        <f t="shared" si="155"/>
        <v>385.00000000000006</v>
      </c>
      <c r="M246" s="110">
        <f t="shared" si="156"/>
        <v>1064</v>
      </c>
      <c r="N246" s="110">
        <f t="shared" si="157"/>
        <v>2481.5</v>
      </c>
      <c r="O246" s="110"/>
      <c r="P246" s="110">
        <f t="shared" si="158"/>
        <v>7420</v>
      </c>
      <c r="Q246" s="110">
        <f t="shared" si="159"/>
        <v>2093.5</v>
      </c>
      <c r="R246" s="110">
        <f t="shared" si="160"/>
        <v>5351.5</v>
      </c>
      <c r="S246" s="110">
        <f t="shared" si="161"/>
        <v>32906.5</v>
      </c>
      <c r="T246" s="103">
        <v>111</v>
      </c>
    </row>
    <row r="247" spans="1:20" s="31" customFormat="1" ht="33.950000000000003" customHeight="1">
      <c r="A247" s="81">
        <f t="shared" si="125"/>
        <v>243</v>
      </c>
      <c r="B247" s="74" t="s">
        <v>392</v>
      </c>
      <c r="C247" s="32" t="s">
        <v>47</v>
      </c>
      <c r="D247" s="32" t="s">
        <v>339</v>
      </c>
      <c r="E247" s="26" t="s">
        <v>295</v>
      </c>
      <c r="F247" s="26" t="s">
        <v>436</v>
      </c>
      <c r="G247" s="107">
        <v>35000</v>
      </c>
      <c r="H247" s="114"/>
      <c r="I247" s="110">
        <v>25</v>
      </c>
      <c r="J247" s="110">
        <f t="shared" si="153"/>
        <v>1004.5</v>
      </c>
      <c r="K247" s="110">
        <f t="shared" si="154"/>
        <v>2485</v>
      </c>
      <c r="L247" s="110">
        <f t="shared" si="155"/>
        <v>385.00000000000006</v>
      </c>
      <c r="M247" s="110">
        <f t="shared" si="156"/>
        <v>1064</v>
      </c>
      <c r="N247" s="110">
        <f t="shared" si="157"/>
        <v>2481.5</v>
      </c>
      <c r="O247" s="110"/>
      <c r="P247" s="110">
        <f t="shared" si="158"/>
        <v>7420</v>
      </c>
      <c r="Q247" s="110">
        <f t="shared" si="159"/>
        <v>2093.5</v>
      </c>
      <c r="R247" s="110">
        <f t="shared" si="160"/>
        <v>5351.5</v>
      </c>
      <c r="S247" s="110">
        <f t="shared" si="161"/>
        <v>32906.5</v>
      </c>
      <c r="T247" s="103">
        <v>111</v>
      </c>
    </row>
    <row r="248" spans="1:20" s="31" customFormat="1" ht="33.950000000000003" customHeight="1">
      <c r="A248" s="81">
        <f t="shared" si="125"/>
        <v>244</v>
      </c>
      <c r="B248" s="32" t="s">
        <v>216</v>
      </c>
      <c r="C248" s="32" t="s">
        <v>47</v>
      </c>
      <c r="D248" s="32" t="s">
        <v>323</v>
      </c>
      <c r="E248" s="33" t="s">
        <v>295</v>
      </c>
      <c r="F248" s="33" t="s">
        <v>437</v>
      </c>
      <c r="G248" s="107">
        <v>40000</v>
      </c>
      <c r="H248" s="107">
        <v>442.65</v>
      </c>
      <c r="I248" s="110">
        <v>25</v>
      </c>
      <c r="J248" s="110">
        <f t="shared" si="153"/>
        <v>1148</v>
      </c>
      <c r="K248" s="110">
        <f t="shared" si="154"/>
        <v>2839.9999999999995</v>
      </c>
      <c r="L248" s="110">
        <f t="shared" si="155"/>
        <v>440.00000000000006</v>
      </c>
      <c r="M248" s="110">
        <f t="shared" si="156"/>
        <v>1216</v>
      </c>
      <c r="N248" s="110">
        <f t="shared" si="157"/>
        <v>2836</v>
      </c>
      <c r="O248" s="110"/>
      <c r="P248" s="110">
        <f t="shared" si="158"/>
        <v>8480</v>
      </c>
      <c r="Q248" s="110">
        <f t="shared" si="159"/>
        <v>2831.65</v>
      </c>
      <c r="R248" s="110">
        <f t="shared" si="160"/>
        <v>6116</v>
      </c>
      <c r="S248" s="110">
        <f t="shared" si="161"/>
        <v>37168.35</v>
      </c>
      <c r="T248" s="103">
        <v>111</v>
      </c>
    </row>
    <row r="249" spans="1:20" s="31" customFormat="1" ht="33.950000000000003" customHeight="1">
      <c r="A249" s="81">
        <f t="shared" si="125"/>
        <v>245</v>
      </c>
      <c r="B249" s="32" t="s">
        <v>263</v>
      </c>
      <c r="C249" s="32" t="s">
        <v>47</v>
      </c>
      <c r="D249" s="32" t="s">
        <v>45</v>
      </c>
      <c r="E249" s="33" t="s">
        <v>293</v>
      </c>
      <c r="F249" s="33" t="s">
        <v>437</v>
      </c>
      <c r="G249" s="107">
        <v>32000</v>
      </c>
      <c r="H249" s="107"/>
      <c r="I249" s="110">
        <v>25</v>
      </c>
      <c r="J249" s="110">
        <f t="shared" si="153"/>
        <v>918.4</v>
      </c>
      <c r="K249" s="110">
        <f t="shared" si="154"/>
        <v>2272</v>
      </c>
      <c r="L249" s="110">
        <f t="shared" si="155"/>
        <v>352.00000000000006</v>
      </c>
      <c r="M249" s="110">
        <f t="shared" si="156"/>
        <v>972.8</v>
      </c>
      <c r="N249" s="110">
        <f t="shared" si="157"/>
        <v>2268.8000000000002</v>
      </c>
      <c r="O249" s="110">
        <v>2700.24</v>
      </c>
      <c r="P249" s="110">
        <f t="shared" si="158"/>
        <v>9484.24</v>
      </c>
      <c r="Q249" s="110">
        <f t="shared" si="159"/>
        <v>4616.4399999999996</v>
      </c>
      <c r="R249" s="110">
        <f t="shared" si="160"/>
        <v>4892.8</v>
      </c>
      <c r="S249" s="110">
        <f t="shared" si="161"/>
        <v>27383.56</v>
      </c>
      <c r="T249" s="103">
        <v>111</v>
      </c>
    </row>
    <row r="250" spans="1:20" s="31" customFormat="1" ht="33.950000000000003" customHeight="1">
      <c r="A250" s="81">
        <f t="shared" si="125"/>
        <v>246</v>
      </c>
      <c r="B250" s="32" t="s">
        <v>93</v>
      </c>
      <c r="C250" s="32" t="s">
        <v>47</v>
      </c>
      <c r="D250" s="32" t="s">
        <v>45</v>
      </c>
      <c r="E250" s="33" t="s">
        <v>293</v>
      </c>
      <c r="F250" s="33" t="s">
        <v>437</v>
      </c>
      <c r="G250" s="107">
        <v>28875</v>
      </c>
      <c r="H250" s="107"/>
      <c r="I250" s="110">
        <v>25</v>
      </c>
      <c r="J250" s="110">
        <f t="shared" si="153"/>
        <v>828.71249999999998</v>
      </c>
      <c r="K250" s="110">
        <f t="shared" si="154"/>
        <v>2050.125</v>
      </c>
      <c r="L250" s="110">
        <f t="shared" si="155"/>
        <v>317.62500000000006</v>
      </c>
      <c r="M250" s="110">
        <f t="shared" si="156"/>
        <v>877.8</v>
      </c>
      <c r="N250" s="110">
        <f t="shared" si="157"/>
        <v>2047.2375000000002</v>
      </c>
      <c r="O250" s="110">
        <v>2700.24</v>
      </c>
      <c r="P250" s="110">
        <f t="shared" si="158"/>
        <v>8821.74</v>
      </c>
      <c r="Q250" s="110">
        <f t="shared" si="159"/>
        <v>4431.7524999999996</v>
      </c>
      <c r="R250" s="110">
        <f t="shared" si="160"/>
        <v>4414.9875000000002</v>
      </c>
      <c r="S250" s="110">
        <f t="shared" si="161"/>
        <v>24443.247500000001</v>
      </c>
      <c r="T250" s="103">
        <v>111</v>
      </c>
    </row>
    <row r="251" spans="1:20" s="31" customFormat="1" ht="33.950000000000003" customHeight="1">
      <c r="A251" s="81">
        <f t="shared" si="125"/>
        <v>247</v>
      </c>
      <c r="B251" s="32" t="s">
        <v>92</v>
      </c>
      <c r="C251" s="32" t="s">
        <v>47</v>
      </c>
      <c r="D251" s="32" t="s">
        <v>45</v>
      </c>
      <c r="E251" s="33" t="s">
        <v>293</v>
      </c>
      <c r="F251" s="33" t="s">
        <v>437</v>
      </c>
      <c r="G251" s="107">
        <v>28875</v>
      </c>
      <c r="H251" s="107"/>
      <c r="I251" s="110">
        <v>25</v>
      </c>
      <c r="J251" s="110">
        <f t="shared" si="153"/>
        <v>828.71249999999998</v>
      </c>
      <c r="K251" s="110">
        <f t="shared" si="154"/>
        <v>2050.125</v>
      </c>
      <c r="L251" s="110">
        <f t="shared" si="155"/>
        <v>317.62500000000006</v>
      </c>
      <c r="M251" s="110">
        <f t="shared" si="156"/>
        <v>877.8</v>
      </c>
      <c r="N251" s="110">
        <f t="shared" si="157"/>
        <v>2047.2375000000002</v>
      </c>
      <c r="O251" s="110"/>
      <c r="P251" s="110">
        <f t="shared" si="158"/>
        <v>6121.5</v>
      </c>
      <c r="Q251" s="110">
        <f t="shared" si="159"/>
        <v>1731.5124999999998</v>
      </c>
      <c r="R251" s="110">
        <f t="shared" si="160"/>
        <v>4414.9875000000002</v>
      </c>
      <c r="S251" s="110">
        <f t="shared" si="161"/>
        <v>27143.487499999999</v>
      </c>
      <c r="T251" s="103">
        <v>111</v>
      </c>
    </row>
    <row r="252" spans="1:20" s="31" customFormat="1" ht="33.950000000000003" customHeight="1">
      <c r="A252" s="81">
        <f t="shared" si="125"/>
        <v>248</v>
      </c>
      <c r="B252" s="32" t="s">
        <v>151</v>
      </c>
      <c r="C252" s="32" t="s">
        <v>47</v>
      </c>
      <c r="D252" s="32" t="s">
        <v>45</v>
      </c>
      <c r="E252" s="33" t="s">
        <v>293</v>
      </c>
      <c r="F252" s="33" t="s">
        <v>437</v>
      </c>
      <c r="G252" s="107">
        <v>28875</v>
      </c>
      <c r="H252" s="107"/>
      <c r="I252" s="110">
        <v>25</v>
      </c>
      <c r="J252" s="110">
        <f t="shared" si="153"/>
        <v>828.71249999999998</v>
      </c>
      <c r="K252" s="110">
        <f t="shared" si="154"/>
        <v>2050.125</v>
      </c>
      <c r="L252" s="110">
        <f t="shared" si="155"/>
        <v>317.62500000000006</v>
      </c>
      <c r="M252" s="110">
        <f t="shared" si="156"/>
        <v>877.8</v>
      </c>
      <c r="N252" s="110">
        <f t="shared" si="157"/>
        <v>2047.2375000000002</v>
      </c>
      <c r="O252" s="110"/>
      <c r="P252" s="110">
        <f t="shared" si="158"/>
        <v>6121.5</v>
      </c>
      <c r="Q252" s="110">
        <f t="shared" si="159"/>
        <v>1731.5124999999998</v>
      </c>
      <c r="R252" s="110">
        <f t="shared" si="160"/>
        <v>4414.9875000000002</v>
      </c>
      <c r="S252" s="110">
        <f t="shared" si="161"/>
        <v>27143.487499999999</v>
      </c>
      <c r="T252" s="103">
        <v>111</v>
      </c>
    </row>
    <row r="253" spans="1:20" s="31" customFormat="1" ht="33.950000000000003" customHeight="1">
      <c r="A253" s="81">
        <f t="shared" si="125"/>
        <v>249</v>
      </c>
      <c r="B253" s="32" t="s">
        <v>180</v>
      </c>
      <c r="C253" s="32" t="s">
        <v>47</v>
      </c>
      <c r="D253" s="32" t="s">
        <v>45</v>
      </c>
      <c r="E253" s="33" t="s">
        <v>295</v>
      </c>
      <c r="F253" s="33" t="s">
        <v>437</v>
      </c>
      <c r="G253" s="107">
        <v>28875</v>
      </c>
      <c r="H253" s="107"/>
      <c r="I253" s="110">
        <v>25</v>
      </c>
      <c r="J253" s="110">
        <f t="shared" si="153"/>
        <v>828.71249999999998</v>
      </c>
      <c r="K253" s="110">
        <f t="shared" si="154"/>
        <v>2050.125</v>
      </c>
      <c r="L253" s="110">
        <f t="shared" si="155"/>
        <v>317.62500000000006</v>
      </c>
      <c r="M253" s="110">
        <f t="shared" si="156"/>
        <v>877.8</v>
      </c>
      <c r="N253" s="110">
        <f t="shared" si="157"/>
        <v>2047.2375000000002</v>
      </c>
      <c r="O253" s="110"/>
      <c r="P253" s="110">
        <f t="shared" si="158"/>
        <v>6121.5</v>
      </c>
      <c r="Q253" s="110">
        <f t="shared" si="159"/>
        <v>1731.5124999999998</v>
      </c>
      <c r="R253" s="110">
        <f t="shared" si="160"/>
        <v>4414.9875000000002</v>
      </c>
      <c r="S253" s="110">
        <f t="shared" si="161"/>
        <v>27143.487499999999</v>
      </c>
      <c r="T253" s="103">
        <v>111</v>
      </c>
    </row>
    <row r="254" spans="1:20" s="31" customFormat="1" ht="33.950000000000003" customHeight="1">
      <c r="A254" s="81">
        <f t="shared" si="125"/>
        <v>250</v>
      </c>
      <c r="B254" s="32" t="s">
        <v>77</v>
      </c>
      <c r="C254" s="32" t="s">
        <v>47</v>
      </c>
      <c r="D254" s="32" t="s">
        <v>38</v>
      </c>
      <c r="E254" s="33" t="s">
        <v>295</v>
      </c>
      <c r="F254" s="33" t="s">
        <v>437</v>
      </c>
      <c r="G254" s="107">
        <v>30000</v>
      </c>
      <c r="H254" s="107"/>
      <c r="I254" s="110">
        <v>25</v>
      </c>
      <c r="J254" s="110">
        <f>+G254*2.87%</f>
        <v>861</v>
      </c>
      <c r="K254" s="110">
        <f>+G254*7.1%</f>
        <v>2130</v>
      </c>
      <c r="L254" s="110">
        <f>G254*1.1%</f>
        <v>330.00000000000006</v>
      </c>
      <c r="M254" s="110">
        <f>+G254*3.04%</f>
        <v>912</v>
      </c>
      <c r="N254" s="110">
        <f>+G254*7.09%</f>
        <v>2127</v>
      </c>
      <c r="O254" s="110"/>
      <c r="P254" s="110">
        <f>SUM(J254:O254)</f>
        <v>6360</v>
      </c>
      <c r="Q254" s="110">
        <f>+H254+I254+J254+M254+O254</f>
        <v>1798</v>
      </c>
      <c r="R254" s="110">
        <f>+K254+L254+N254</f>
        <v>4587</v>
      </c>
      <c r="S254" s="110">
        <f>+G254-Q254</f>
        <v>28202</v>
      </c>
      <c r="T254" s="103">
        <v>111</v>
      </c>
    </row>
    <row r="255" spans="1:20" s="31" customFormat="1" ht="33.950000000000003" customHeight="1">
      <c r="A255" s="81">
        <f t="shared" si="125"/>
        <v>251</v>
      </c>
      <c r="B255" s="32" t="s">
        <v>273</v>
      </c>
      <c r="C255" s="32" t="s">
        <v>47</v>
      </c>
      <c r="D255" s="32" t="s">
        <v>38</v>
      </c>
      <c r="E255" s="33" t="s">
        <v>295</v>
      </c>
      <c r="F255" s="33" t="s">
        <v>437</v>
      </c>
      <c r="G255" s="107">
        <v>30000</v>
      </c>
      <c r="H255" s="107"/>
      <c r="I255" s="110">
        <v>25</v>
      </c>
      <c r="J255" s="110">
        <f>+G255*2.87%</f>
        <v>861</v>
      </c>
      <c r="K255" s="110">
        <f>+G255*7.1%</f>
        <v>2130</v>
      </c>
      <c r="L255" s="110">
        <f>G255*1.1%</f>
        <v>330.00000000000006</v>
      </c>
      <c r="M255" s="110">
        <f>+G255*3.04%</f>
        <v>912</v>
      </c>
      <c r="N255" s="110">
        <f>+G255*7.09%</f>
        <v>2127</v>
      </c>
      <c r="O255" s="110">
        <v>2700.24</v>
      </c>
      <c r="P255" s="110">
        <f>SUM(J255:O255)</f>
        <v>9060.24</v>
      </c>
      <c r="Q255" s="110">
        <f>+H255+I255+J255+M255+O255</f>
        <v>4498.24</v>
      </c>
      <c r="R255" s="110">
        <f>+K255+L255+N255</f>
        <v>4587</v>
      </c>
      <c r="S255" s="110">
        <f>+G255-Q255</f>
        <v>25501.760000000002</v>
      </c>
      <c r="T255" s="103">
        <v>111</v>
      </c>
    </row>
    <row r="256" spans="1:20" s="31" customFormat="1" ht="33.950000000000003" customHeight="1">
      <c r="A256" s="81">
        <f t="shared" si="125"/>
        <v>252</v>
      </c>
      <c r="B256" s="32" t="s">
        <v>364</v>
      </c>
      <c r="C256" s="32" t="s">
        <v>47</v>
      </c>
      <c r="D256" s="32" t="s">
        <v>365</v>
      </c>
      <c r="E256" s="33" t="s">
        <v>293</v>
      </c>
      <c r="F256" s="33" t="s">
        <v>437</v>
      </c>
      <c r="G256" s="107">
        <v>26000</v>
      </c>
      <c r="H256" s="107"/>
      <c r="I256" s="110">
        <v>25</v>
      </c>
      <c r="J256" s="110">
        <f t="shared" si="153"/>
        <v>746.2</v>
      </c>
      <c r="K256" s="110">
        <f t="shared" si="154"/>
        <v>1845.9999999999998</v>
      </c>
      <c r="L256" s="110">
        <f t="shared" si="155"/>
        <v>286.00000000000006</v>
      </c>
      <c r="M256" s="110">
        <f t="shared" si="156"/>
        <v>790.4</v>
      </c>
      <c r="N256" s="110">
        <f t="shared" si="157"/>
        <v>1843.4</v>
      </c>
      <c r="O256" s="110"/>
      <c r="P256" s="110">
        <f t="shared" si="158"/>
        <v>5512</v>
      </c>
      <c r="Q256" s="110">
        <f t="shared" si="159"/>
        <v>1561.6</v>
      </c>
      <c r="R256" s="110">
        <f t="shared" si="160"/>
        <v>3975.4</v>
      </c>
      <c r="S256" s="110">
        <f t="shared" si="161"/>
        <v>24438.400000000001</v>
      </c>
      <c r="T256" s="103">
        <v>111</v>
      </c>
    </row>
    <row r="257" spans="1:116" s="31" customFormat="1" ht="33.950000000000003" customHeight="1">
      <c r="A257" s="81">
        <f t="shared" si="125"/>
        <v>253</v>
      </c>
      <c r="B257" s="32" t="s">
        <v>379</v>
      </c>
      <c r="C257" s="32" t="s">
        <v>47</v>
      </c>
      <c r="D257" s="32" t="s">
        <v>365</v>
      </c>
      <c r="E257" s="33" t="s">
        <v>293</v>
      </c>
      <c r="F257" s="33" t="s">
        <v>437</v>
      </c>
      <c r="G257" s="107">
        <v>26000</v>
      </c>
      <c r="H257" s="107"/>
      <c r="I257" s="110">
        <v>25</v>
      </c>
      <c r="J257" s="110">
        <f t="shared" si="153"/>
        <v>746.2</v>
      </c>
      <c r="K257" s="110">
        <f t="shared" si="154"/>
        <v>1845.9999999999998</v>
      </c>
      <c r="L257" s="110">
        <f t="shared" si="155"/>
        <v>286.00000000000006</v>
      </c>
      <c r="M257" s="110">
        <f t="shared" si="156"/>
        <v>790.4</v>
      </c>
      <c r="N257" s="110">
        <f t="shared" si="157"/>
        <v>1843.4</v>
      </c>
      <c r="O257" s="110"/>
      <c r="P257" s="110">
        <f t="shared" si="158"/>
        <v>5512</v>
      </c>
      <c r="Q257" s="110">
        <f t="shared" si="159"/>
        <v>1561.6</v>
      </c>
      <c r="R257" s="110">
        <f t="shared" si="160"/>
        <v>3975.4</v>
      </c>
      <c r="S257" s="110">
        <f t="shared" si="161"/>
        <v>24438.400000000001</v>
      </c>
      <c r="T257" s="103">
        <v>111</v>
      </c>
    </row>
    <row r="258" spans="1:116" s="31" customFormat="1" ht="33.950000000000003" customHeight="1">
      <c r="A258" s="81">
        <f t="shared" si="125"/>
        <v>254</v>
      </c>
      <c r="B258" s="32" t="s">
        <v>188</v>
      </c>
      <c r="C258" s="32" t="s">
        <v>47</v>
      </c>
      <c r="D258" s="32" t="s">
        <v>54</v>
      </c>
      <c r="E258" s="33" t="s">
        <v>295</v>
      </c>
      <c r="F258" s="33" t="s">
        <v>437</v>
      </c>
      <c r="G258" s="107">
        <v>22000</v>
      </c>
      <c r="H258" s="107"/>
      <c r="I258" s="110">
        <v>25</v>
      </c>
      <c r="J258" s="110">
        <f t="shared" si="153"/>
        <v>631.4</v>
      </c>
      <c r="K258" s="110">
        <f t="shared" si="154"/>
        <v>1561.9999999999998</v>
      </c>
      <c r="L258" s="110">
        <f t="shared" si="155"/>
        <v>242.00000000000003</v>
      </c>
      <c r="M258" s="110">
        <f t="shared" si="156"/>
        <v>668.8</v>
      </c>
      <c r="N258" s="110">
        <f t="shared" si="157"/>
        <v>1559.8000000000002</v>
      </c>
      <c r="O258" s="110"/>
      <c r="P258" s="110">
        <f t="shared" si="158"/>
        <v>4664</v>
      </c>
      <c r="Q258" s="110">
        <f t="shared" si="159"/>
        <v>1325.1999999999998</v>
      </c>
      <c r="R258" s="110">
        <f t="shared" si="160"/>
        <v>3363.8</v>
      </c>
      <c r="S258" s="110">
        <f t="shared" si="161"/>
        <v>20674.8</v>
      </c>
      <c r="T258" s="103">
        <v>111</v>
      </c>
    </row>
    <row r="259" spans="1:116" s="31" customFormat="1" ht="33.950000000000003" customHeight="1">
      <c r="A259" s="81">
        <f t="shared" si="125"/>
        <v>255</v>
      </c>
      <c r="B259" s="32" t="s">
        <v>159</v>
      </c>
      <c r="C259" s="32" t="s">
        <v>47</v>
      </c>
      <c r="D259" s="32" t="s">
        <v>54</v>
      </c>
      <c r="E259" s="33" t="s">
        <v>293</v>
      </c>
      <c r="F259" s="33" t="s">
        <v>437</v>
      </c>
      <c r="G259" s="107">
        <v>22000</v>
      </c>
      <c r="H259" s="107"/>
      <c r="I259" s="110">
        <v>25</v>
      </c>
      <c r="J259" s="110">
        <f t="shared" si="153"/>
        <v>631.4</v>
      </c>
      <c r="K259" s="110">
        <f t="shared" si="154"/>
        <v>1561.9999999999998</v>
      </c>
      <c r="L259" s="110">
        <f t="shared" si="155"/>
        <v>242.00000000000003</v>
      </c>
      <c r="M259" s="110">
        <f t="shared" si="156"/>
        <v>668.8</v>
      </c>
      <c r="N259" s="110">
        <f t="shared" si="157"/>
        <v>1559.8000000000002</v>
      </c>
      <c r="O259" s="110">
        <v>1350.12</v>
      </c>
      <c r="P259" s="110">
        <f t="shared" si="158"/>
        <v>6014.12</v>
      </c>
      <c r="Q259" s="110">
        <f t="shared" si="159"/>
        <v>2675.3199999999997</v>
      </c>
      <c r="R259" s="110">
        <f t="shared" si="160"/>
        <v>3363.8</v>
      </c>
      <c r="S259" s="110">
        <f t="shared" si="161"/>
        <v>19324.68</v>
      </c>
      <c r="T259" s="103">
        <v>111</v>
      </c>
    </row>
    <row r="260" spans="1:116" s="31" customFormat="1" ht="33.950000000000003" customHeight="1">
      <c r="A260" s="81">
        <f t="shared" si="125"/>
        <v>256</v>
      </c>
      <c r="B260" s="32" t="s">
        <v>143</v>
      </c>
      <c r="C260" s="32" t="s">
        <v>47</v>
      </c>
      <c r="D260" s="32" t="s">
        <v>54</v>
      </c>
      <c r="E260" s="33" t="s">
        <v>293</v>
      </c>
      <c r="F260" s="33" t="s">
        <v>436</v>
      </c>
      <c r="G260" s="107">
        <v>17985</v>
      </c>
      <c r="H260" s="107"/>
      <c r="I260" s="110">
        <v>25</v>
      </c>
      <c r="J260" s="110">
        <f t="shared" si="153"/>
        <v>516.16949999999997</v>
      </c>
      <c r="K260" s="110">
        <f t="shared" si="154"/>
        <v>1276.9349999999999</v>
      </c>
      <c r="L260" s="110">
        <f t="shared" si="155"/>
        <v>197.83500000000001</v>
      </c>
      <c r="M260" s="110">
        <f t="shared" si="156"/>
        <v>546.74400000000003</v>
      </c>
      <c r="N260" s="110">
        <f t="shared" si="157"/>
        <v>1275.1365000000001</v>
      </c>
      <c r="O260" s="110"/>
      <c r="P260" s="110">
        <f t="shared" si="158"/>
        <v>3812.82</v>
      </c>
      <c r="Q260" s="110">
        <f t="shared" si="159"/>
        <v>1087.9135000000001</v>
      </c>
      <c r="R260" s="110">
        <f t="shared" si="160"/>
        <v>2749.9065000000001</v>
      </c>
      <c r="S260" s="110">
        <f t="shared" si="161"/>
        <v>16897.086500000001</v>
      </c>
      <c r="T260" s="103">
        <v>111</v>
      </c>
    </row>
    <row r="261" spans="1:116" s="31" customFormat="1" ht="33.950000000000003" customHeight="1">
      <c r="A261" s="81">
        <f t="shared" si="125"/>
        <v>257</v>
      </c>
      <c r="B261" s="32" t="s">
        <v>200</v>
      </c>
      <c r="C261" s="32" t="s">
        <v>47</v>
      </c>
      <c r="D261" s="25" t="s">
        <v>54</v>
      </c>
      <c r="E261" s="33" t="s">
        <v>293</v>
      </c>
      <c r="F261" s="33" t="s">
        <v>437</v>
      </c>
      <c r="G261" s="107">
        <v>22000</v>
      </c>
      <c r="H261" s="107"/>
      <c r="I261" s="110">
        <v>25</v>
      </c>
      <c r="J261" s="110">
        <f t="shared" si="153"/>
        <v>631.4</v>
      </c>
      <c r="K261" s="110">
        <f t="shared" si="154"/>
        <v>1561.9999999999998</v>
      </c>
      <c r="L261" s="110">
        <f t="shared" si="155"/>
        <v>242.00000000000003</v>
      </c>
      <c r="M261" s="110">
        <f t="shared" si="156"/>
        <v>668.8</v>
      </c>
      <c r="N261" s="110">
        <f t="shared" si="157"/>
        <v>1559.8000000000002</v>
      </c>
      <c r="O261" s="110"/>
      <c r="P261" s="110">
        <f t="shared" si="158"/>
        <v>4664</v>
      </c>
      <c r="Q261" s="110">
        <f t="shared" si="159"/>
        <v>1325.1999999999998</v>
      </c>
      <c r="R261" s="110">
        <f t="shared" si="160"/>
        <v>3363.8</v>
      </c>
      <c r="S261" s="110">
        <f t="shared" si="161"/>
        <v>20674.8</v>
      </c>
      <c r="T261" s="103">
        <v>111</v>
      </c>
    </row>
    <row r="262" spans="1:116" s="31" customFormat="1" ht="33.950000000000003" customHeight="1">
      <c r="A262" s="81">
        <f t="shared" si="125"/>
        <v>258</v>
      </c>
      <c r="B262" s="25" t="s">
        <v>170</v>
      </c>
      <c r="C262" s="32" t="s">
        <v>47</v>
      </c>
      <c r="D262" s="25" t="s">
        <v>54</v>
      </c>
      <c r="E262" s="26" t="s">
        <v>293</v>
      </c>
      <c r="F262" s="26" t="s">
        <v>436</v>
      </c>
      <c r="G262" s="110">
        <v>22000</v>
      </c>
      <c r="H262" s="110"/>
      <c r="I262" s="110">
        <v>25</v>
      </c>
      <c r="J262" s="110">
        <f t="shared" si="153"/>
        <v>631.4</v>
      </c>
      <c r="K262" s="110">
        <f t="shared" si="154"/>
        <v>1561.9999999999998</v>
      </c>
      <c r="L262" s="110">
        <f t="shared" si="155"/>
        <v>242.00000000000003</v>
      </c>
      <c r="M262" s="110">
        <f t="shared" si="156"/>
        <v>668.8</v>
      </c>
      <c r="N262" s="110">
        <f t="shared" si="157"/>
        <v>1559.8000000000002</v>
      </c>
      <c r="O262" s="110">
        <v>1350.12</v>
      </c>
      <c r="P262" s="110">
        <f t="shared" si="158"/>
        <v>6014.12</v>
      </c>
      <c r="Q262" s="110">
        <f t="shared" si="159"/>
        <v>2675.3199999999997</v>
      </c>
      <c r="R262" s="110">
        <f t="shared" si="160"/>
        <v>3363.8</v>
      </c>
      <c r="S262" s="110">
        <f t="shared" si="161"/>
        <v>19324.68</v>
      </c>
      <c r="T262" s="103">
        <v>111</v>
      </c>
    </row>
    <row r="263" spans="1:116" s="31" customFormat="1" ht="33.950000000000003" customHeight="1">
      <c r="A263" s="81">
        <f t="shared" ref="A263:A266" si="162">+A262+1</f>
        <v>259</v>
      </c>
      <c r="B263" s="32" t="s">
        <v>347</v>
      </c>
      <c r="C263" s="32" t="s">
        <v>47</v>
      </c>
      <c r="D263" s="32" t="s">
        <v>54</v>
      </c>
      <c r="E263" s="33" t="s">
        <v>293</v>
      </c>
      <c r="F263" s="33" t="s">
        <v>436</v>
      </c>
      <c r="G263" s="107">
        <v>23100</v>
      </c>
      <c r="H263" s="107"/>
      <c r="I263" s="110">
        <v>25</v>
      </c>
      <c r="J263" s="110">
        <f t="shared" si="153"/>
        <v>662.97</v>
      </c>
      <c r="K263" s="110">
        <f t="shared" si="154"/>
        <v>1640.1</v>
      </c>
      <c r="L263" s="110">
        <f t="shared" si="155"/>
        <v>254.10000000000002</v>
      </c>
      <c r="M263" s="110">
        <f t="shared" si="156"/>
        <v>702.24</v>
      </c>
      <c r="N263" s="110">
        <f t="shared" si="157"/>
        <v>1637.7900000000002</v>
      </c>
      <c r="O263" s="110"/>
      <c r="P263" s="110">
        <f t="shared" si="158"/>
        <v>4897.2</v>
      </c>
      <c r="Q263" s="110">
        <f t="shared" si="159"/>
        <v>1390.21</v>
      </c>
      <c r="R263" s="110">
        <f t="shared" si="160"/>
        <v>3531.99</v>
      </c>
      <c r="S263" s="110">
        <f t="shared" si="161"/>
        <v>21709.79</v>
      </c>
      <c r="T263" s="103">
        <v>111</v>
      </c>
    </row>
    <row r="264" spans="1:116" s="31" customFormat="1" ht="33.950000000000003" customHeight="1">
      <c r="A264" s="81">
        <f t="shared" si="162"/>
        <v>260</v>
      </c>
      <c r="B264" s="69" t="s">
        <v>345</v>
      </c>
      <c r="C264" s="32" t="s">
        <v>47</v>
      </c>
      <c r="D264" s="68" t="s">
        <v>415</v>
      </c>
      <c r="E264" s="33" t="s">
        <v>293</v>
      </c>
      <c r="F264" s="33" t="s">
        <v>436</v>
      </c>
      <c r="G264" s="107">
        <v>26000</v>
      </c>
      <c r="H264" s="107"/>
      <c r="I264" s="110">
        <v>25</v>
      </c>
      <c r="J264" s="110">
        <f t="shared" si="153"/>
        <v>746.2</v>
      </c>
      <c r="K264" s="110">
        <f t="shared" si="154"/>
        <v>1845.9999999999998</v>
      </c>
      <c r="L264" s="110">
        <f t="shared" si="155"/>
        <v>286.00000000000006</v>
      </c>
      <c r="M264" s="110">
        <f t="shared" si="156"/>
        <v>790.4</v>
      </c>
      <c r="N264" s="110">
        <f t="shared" si="157"/>
        <v>1843.4</v>
      </c>
      <c r="O264" s="110">
        <v>1350.12</v>
      </c>
      <c r="P264" s="110">
        <f t="shared" si="158"/>
        <v>6862.12</v>
      </c>
      <c r="Q264" s="110">
        <f t="shared" si="159"/>
        <v>2911.72</v>
      </c>
      <c r="R264" s="110">
        <f t="shared" si="160"/>
        <v>3975.4</v>
      </c>
      <c r="S264" s="110">
        <f t="shared" si="161"/>
        <v>23088.28</v>
      </c>
      <c r="T264" s="103">
        <v>111</v>
      </c>
    </row>
    <row r="265" spans="1:116" s="31" customFormat="1" ht="33.950000000000003" customHeight="1">
      <c r="A265" s="81">
        <f t="shared" si="162"/>
        <v>261</v>
      </c>
      <c r="B265" s="69" t="s">
        <v>449</v>
      </c>
      <c r="C265" s="32" t="s">
        <v>47</v>
      </c>
      <c r="D265" s="68" t="s">
        <v>450</v>
      </c>
      <c r="E265" s="33" t="s">
        <v>293</v>
      </c>
      <c r="F265" s="33" t="s">
        <v>437</v>
      </c>
      <c r="G265" s="107">
        <v>25000</v>
      </c>
      <c r="H265" s="107"/>
      <c r="I265" s="110">
        <v>25</v>
      </c>
      <c r="J265" s="110">
        <f t="shared" si="153"/>
        <v>717.5</v>
      </c>
      <c r="K265" s="110">
        <f t="shared" si="154"/>
        <v>1774.9999999999998</v>
      </c>
      <c r="L265" s="110">
        <f t="shared" si="155"/>
        <v>275</v>
      </c>
      <c r="M265" s="110">
        <f t="shared" si="156"/>
        <v>760</v>
      </c>
      <c r="N265" s="110">
        <f t="shared" si="157"/>
        <v>1772.5000000000002</v>
      </c>
      <c r="O265" s="110"/>
      <c r="P265" s="110">
        <f t="shared" si="158"/>
        <v>5300</v>
      </c>
      <c r="Q265" s="110">
        <f t="shared" ref="Q265" si="163">+H265+I265+J265+M265+O265</f>
        <v>1502.5</v>
      </c>
      <c r="R265" s="110">
        <f t="shared" ref="R265" si="164">+K265+L265+N265</f>
        <v>3822.5</v>
      </c>
      <c r="S265" s="110">
        <f t="shared" ref="S265" si="165">+G265-Q265</f>
        <v>23497.5</v>
      </c>
      <c r="T265" s="103">
        <v>111</v>
      </c>
    </row>
    <row r="266" spans="1:116" s="31" customFormat="1" ht="33.950000000000003" customHeight="1" thickBot="1">
      <c r="A266" s="81">
        <f t="shared" si="162"/>
        <v>262</v>
      </c>
      <c r="B266" s="25" t="s">
        <v>62</v>
      </c>
      <c r="C266" s="32" t="s">
        <v>47</v>
      </c>
      <c r="D266" s="25" t="s">
        <v>64</v>
      </c>
      <c r="E266" s="26" t="s">
        <v>293</v>
      </c>
      <c r="F266" s="26" t="s">
        <v>437</v>
      </c>
      <c r="G266" s="110">
        <v>23100</v>
      </c>
      <c r="H266" s="110"/>
      <c r="I266" s="110">
        <v>25</v>
      </c>
      <c r="J266" s="110">
        <f t="shared" si="153"/>
        <v>662.97</v>
      </c>
      <c r="K266" s="110">
        <f t="shared" si="154"/>
        <v>1640.1</v>
      </c>
      <c r="L266" s="110">
        <f t="shared" si="155"/>
        <v>254.10000000000002</v>
      </c>
      <c r="M266" s="110">
        <f t="shared" si="156"/>
        <v>702.24</v>
      </c>
      <c r="N266" s="110">
        <f t="shared" si="157"/>
        <v>1637.7900000000002</v>
      </c>
      <c r="O266" s="110"/>
      <c r="P266" s="110">
        <f t="shared" si="158"/>
        <v>4897.2</v>
      </c>
      <c r="Q266" s="110">
        <f t="shared" si="159"/>
        <v>1390.21</v>
      </c>
      <c r="R266" s="110">
        <f t="shared" si="160"/>
        <v>3531.99</v>
      </c>
      <c r="S266" s="110">
        <f t="shared" si="161"/>
        <v>21709.79</v>
      </c>
      <c r="T266" s="103">
        <v>111</v>
      </c>
    </row>
    <row r="267" spans="1:116" s="2" customFormat="1" ht="33.950000000000003" customHeight="1" thickBot="1">
      <c r="A267" s="21"/>
      <c r="B267" s="46"/>
      <c r="C267" s="46"/>
      <c r="D267" s="46"/>
      <c r="E267" s="47"/>
      <c r="F267" s="101"/>
      <c r="G267" s="66">
        <f t="shared" ref="G267:S267" si="166">SUM(G5:G266)</f>
        <v>9660022.5</v>
      </c>
      <c r="H267" s="63">
        <f t="shared" si="166"/>
        <v>318212.35000000009</v>
      </c>
      <c r="I267" s="64">
        <f t="shared" si="166"/>
        <v>6550</v>
      </c>
      <c r="J267" s="64">
        <f t="shared" si="166"/>
        <v>277242.64575000003</v>
      </c>
      <c r="K267" s="64">
        <f t="shared" si="166"/>
        <v>685861.5974999998</v>
      </c>
      <c r="L267" s="65">
        <f t="shared" si="166"/>
        <v>106260.24750000004</v>
      </c>
      <c r="M267" s="64">
        <f t="shared" si="166"/>
        <v>290619.2139999998</v>
      </c>
      <c r="N267" s="64">
        <f t="shared" si="166"/>
        <v>684895.59525000001</v>
      </c>
      <c r="O267" s="19">
        <f t="shared" si="166"/>
        <v>86407.680000000008</v>
      </c>
      <c r="P267" s="20">
        <f t="shared" si="166"/>
        <v>2131286.9800000018</v>
      </c>
      <c r="Q267" s="20">
        <f t="shared" si="166"/>
        <v>979031.88974999986</v>
      </c>
      <c r="R267" s="20">
        <f t="shared" si="166"/>
        <v>1477017.4402500011</v>
      </c>
      <c r="S267" s="20">
        <f t="shared" si="166"/>
        <v>8680990.6102499831</v>
      </c>
      <c r="T267" s="48"/>
    </row>
    <row r="268" spans="1:116" s="10" customFormat="1" ht="16.5" customHeight="1">
      <c r="A268" s="5"/>
      <c r="B268" s="5"/>
      <c r="C268" s="5"/>
      <c r="D268" s="5"/>
      <c r="E268" s="5"/>
      <c r="F268" s="5"/>
      <c r="G268" s="54"/>
      <c r="H268" s="61"/>
      <c r="I268" s="5"/>
      <c r="J268" s="62"/>
      <c r="K268" s="7"/>
      <c r="L268" s="8"/>
      <c r="M268" s="62"/>
      <c r="N268" s="5"/>
      <c r="O268" s="6"/>
      <c r="P268" s="7"/>
      <c r="Q268" s="7"/>
      <c r="R268" s="7"/>
      <c r="S268" s="7"/>
      <c r="T268" s="9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</row>
    <row r="269" spans="1:116" s="4" customFormat="1" ht="24" customHeight="1">
      <c r="A269" s="5" t="s">
        <v>3</v>
      </c>
      <c r="B269" s="11"/>
      <c r="C269" s="11"/>
      <c r="G269" s="55"/>
      <c r="H269" s="17"/>
      <c r="I269" s="12"/>
      <c r="J269" s="56"/>
      <c r="K269" s="3"/>
      <c r="L269" s="12"/>
      <c r="M269" s="17"/>
      <c r="N269" s="11"/>
      <c r="O269" s="12"/>
      <c r="P269" s="23"/>
      <c r="Q269" s="12"/>
      <c r="R269" s="12"/>
      <c r="S269" s="1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</row>
    <row r="270" spans="1:116" s="4" customFormat="1" ht="24" customHeight="1">
      <c r="A270" s="4" t="s">
        <v>16</v>
      </c>
      <c r="B270" s="11"/>
      <c r="C270" s="11"/>
      <c r="G270" s="17"/>
      <c r="H270" s="18"/>
      <c r="J270" s="56"/>
      <c r="K270" s="12"/>
      <c r="M270" s="56"/>
      <c r="N270" s="12"/>
      <c r="O270" s="13"/>
      <c r="P270" s="23"/>
      <c r="Q270" s="12"/>
      <c r="R270" s="12"/>
      <c r="S270" s="12"/>
      <c r="T270" s="13"/>
    </row>
    <row r="271" spans="1:116" s="4" customFormat="1" ht="24" customHeight="1">
      <c r="A271" s="4" t="s">
        <v>18</v>
      </c>
      <c r="B271" s="11"/>
      <c r="C271" s="11"/>
      <c r="G271" s="17"/>
      <c r="H271" s="18"/>
      <c r="J271" s="56"/>
      <c r="K271" s="12"/>
      <c r="M271" s="56"/>
      <c r="N271" s="12"/>
      <c r="O271" s="13"/>
      <c r="P271" s="23"/>
      <c r="Q271" s="12"/>
      <c r="R271" s="12"/>
      <c r="S271" s="12"/>
      <c r="T271" s="13"/>
    </row>
    <row r="272" spans="1:116" s="4" customFormat="1" ht="24" customHeight="1">
      <c r="A272" s="4" t="s">
        <v>17</v>
      </c>
      <c r="B272" s="11"/>
      <c r="C272" s="11"/>
      <c r="G272" s="56"/>
      <c r="H272" s="18"/>
      <c r="J272" s="56"/>
      <c r="K272" s="12"/>
      <c r="M272" s="56"/>
      <c r="N272" s="12"/>
      <c r="O272" s="13"/>
      <c r="P272" s="23"/>
      <c r="Q272" s="12"/>
      <c r="R272" s="12"/>
      <c r="S272" s="12"/>
      <c r="T272" s="13"/>
    </row>
    <row r="273" spans="1:20" s="4" customFormat="1" ht="24" customHeight="1">
      <c r="A273" s="4" t="s">
        <v>19</v>
      </c>
      <c r="B273" s="11"/>
      <c r="C273" s="11"/>
      <c r="G273" s="17"/>
      <c r="H273" s="18"/>
      <c r="J273" s="56"/>
      <c r="K273" s="12"/>
      <c r="M273" s="56"/>
      <c r="N273" s="12"/>
      <c r="O273" s="13"/>
      <c r="P273" s="23"/>
      <c r="Q273" s="12"/>
      <c r="R273" s="12"/>
      <c r="S273" s="12"/>
      <c r="T273" s="13"/>
    </row>
    <row r="274" spans="1:20" s="4" customFormat="1" ht="24" customHeight="1">
      <c r="A274" s="124" t="s">
        <v>27</v>
      </c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56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4" customFormat="1" ht="24" customHeight="1">
      <c r="A285" s="16"/>
      <c r="B285" s="16"/>
      <c r="C285" s="16"/>
      <c r="D285" s="16"/>
      <c r="E285" s="16"/>
      <c r="F285" s="100"/>
      <c r="G285" s="57"/>
      <c r="H285" s="57"/>
      <c r="I285" s="16"/>
      <c r="J285" s="60"/>
      <c r="K285" s="16"/>
      <c r="L285" s="16"/>
      <c r="M285" s="59"/>
      <c r="N285" s="12"/>
      <c r="O285" s="13"/>
      <c r="P285" s="12"/>
      <c r="Q285" s="12"/>
      <c r="R285" s="12"/>
      <c r="S285" s="12"/>
      <c r="T285" s="13"/>
    </row>
    <row r="286" spans="1:20" s="4" customFormat="1" ht="24" customHeight="1">
      <c r="A286" s="16"/>
      <c r="B286" s="16"/>
      <c r="C286" s="16"/>
      <c r="D286" s="16"/>
      <c r="E286" s="16"/>
      <c r="F286" s="100"/>
      <c r="G286" s="57"/>
      <c r="H286" s="57"/>
      <c r="I286" s="16"/>
      <c r="J286" s="60"/>
      <c r="K286" s="16"/>
      <c r="L286" s="16"/>
      <c r="M286" s="59"/>
      <c r="N286" s="12"/>
      <c r="O286" s="13"/>
      <c r="P286" s="12"/>
      <c r="Q286" s="12"/>
      <c r="R286" s="12"/>
      <c r="S286" s="12"/>
      <c r="T286" s="13"/>
    </row>
    <row r="287" spans="1:20" s="4" customFormat="1" ht="24" customHeight="1">
      <c r="A287" s="16"/>
      <c r="B287" s="16"/>
      <c r="C287" s="16"/>
      <c r="D287" s="16"/>
      <c r="E287" s="16"/>
      <c r="F287" s="100"/>
      <c r="G287" s="57"/>
      <c r="H287" s="57"/>
      <c r="I287" s="16"/>
      <c r="J287" s="60"/>
      <c r="K287" s="16"/>
      <c r="L287" s="16"/>
      <c r="M287" s="59"/>
      <c r="N287" s="12"/>
      <c r="O287" s="13"/>
      <c r="P287" s="12"/>
      <c r="Q287" s="12"/>
      <c r="R287" s="12"/>
      <c r="S287" s="12"/>
      <c r="T287" s="13"/>
    </row>
    <row r="288" spans="1:20" s="4" customFormat="1" ht="24" customHeight="1">
      <c r="A288" s="16"/>
      <c r="B288" s="16"/>
      <c r="C288" s="16"/>
      <c r="D288" s="16"/>
      <c r="E288" s="16"/>
      <c r="F288" s="100"/>
      <c r="G288" s="57"/>
      <c r="H288" s="57"/>
      <c r="I288" s="16"/>
      <c r="J288" s="60"/>
      <c r="K288" s="16"/>
      <c r="L288" s="16"/>
      <c r="M288" s="59"/>
      <c r="N288" s="12"/>
      <c r="O288" s="13"/>
      <c r="P288" s="12"/>
      <c r="Q288" s="12"/>
      <c r="R288" s="12"/>
      <c r="S288" s="12"/>
      <c r="T288" s="13"/>
    </row>
    <row r="289" spans="1:20" s="17" customFormat="1" ht="24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6"/>
      <c r="N289" s="56"/>
      <c r="O289" s="98"/>
      <c r="P289" s="56"/>
      <c r="Q289" s="56"/>
      <c r="R289" s="56"/>
      <c r="S289" s="56"/>
      <c r="T289" s="98"/>
    </row>
    <row r="290" spans="1:20" s="17" customFormat="1" ht="24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6"/>
      <c r="N290" s="56"/>
      <c r="O290" s="98"/>
      <c r="P290" s="56"/>
      <c r="Q290" s="56"/>
      <c r="R290" s="56"/>
      <c r="S290" s="56"/>
      <c r="T290" s="98"/>
    </row>
    <row r="291" spans="1:20" s="17" customFormat="1" ht="23.25" customHeight="1">
      <c r="B291" s="18"/>
      <c r="C291" s="18"/>
      <c r="H291" s="18"/>
      <c r="J291" s="56"/>
      <c r="K291" s="56"/>
      <c r="M291" s="56"/>
      <c r="N291" s="56"/>
      <c r="O291" s="98"/>
      <c r="P291" s="56"/>
      <c r="Q291" s="56"/>
      <c r="R291" s="56"/>
      <c r="S291" s="56"/>
      <c r="T291" s="98"/>
    </row>
    <row r="292" spans="1:20" s="17" customFormat="1" ht="24" customHeight="1">
      <c r="B292" s="18"/>
      <c r="C292" s="18"/>
      <c r="H292" s="18"/>
      <c r="J292" s="56"/>
      <c r="K292" s="56"/>
      <c r="M292" s="56"/>
      <c r="N292" s="56"/>
      <c r="O292" s="98"/>
      <c r="P292" s="56"/>
      <c r="Q292" s="56"/>
      <c r="R292" s="56"/>
      <c r="S292" s="56"/>
      <c r="T292" s="98"/>
    </row>
    <row r="293" spans="1:20" s="17" customFormat="1" ht="24" customHeight="1">
      <c r="A293" s="61"/>
      <c r="B293" s="18"/>
      <c r="C293" s="18"/>
      <c r="H293" s="18"/>
      <c r="J293" s="56"/>
      <c r="K293" s="56"/>
      <c r="M293" s="56"/>
      <c r="O293" s="18"/>
      <c r="P293" s="56"/>
      <c r="Q293" s="56"/>
      <c r="R293" s="56"/>
      <c r="S293" s="56"/>
      <c r="T293" s="98"/>
    </row>
    <row r="294" spans="1:20" s="17" customFormat="1">
      <c r="H294" s="18"/>
      <c r="O294" s="18"/>
      <c r="T294" s="18"/>
    </row>
    <row r="295" spans="1:20" s="17" customFormat="1">
      <c r="H295" s="18"/>
      <c r="O295" s="18"/>
      <c r="T295" s="18"/>
    </row>
    <row r="296" spans="1:20" s="17" customFormat="1" ht="15.75">
      <c r="E296" s="53"/>
      <c r="F296" s="53"/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>
      <c r="H298" s="18"/>
      <c r="O298" s="18"/>
      <c r="T298" s="18"/>
    </row>
    <row r="299" spans="1:20" s="17" customFormat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>
      <c r="H301" s="18"/>
      <c r="O301" s="18"/>
      <c r="T301" s="18"/>
    </row>
    <row r="302" spans="1:20" s="17" customFormat="1" hidden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  <row r="497" spans="8:20" s="17" customFormat="1">
      <c r="H497" s="18"/>
      <c r="O497" s="18"/>
      <c r="T497" s="18"/>
    </row>
    <row r="498" spans="8:20" s="17" customFormat="1">
      <c r="H498" s="18"/>
      <c r="O498" s="18"/>
      <c r="T498" s="18"/>
    </row>
    <row r="499" spans="8:20" s="17" customFormat="1">
      <c r="H499" s="18"/>
      <c r="O499" s="18"/>
      <c r="T499" s="18"/>
    </row>
    <row r="500" spans="8:20" s="17" customFormat="1">
      <c r="H500" s="18"/>
      <c r="O500" s="18"/>
      <c r="T500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74:L274"/>
    <mergeCell ref="A275:L275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2022-09-27T12:43:31Z</cp:lastPrinted>
  <dcterms:created xsi:type="dcterms:W3CDTF">2006-07-11T17:39:34Z</dcterms:created>
  <dcterms:modified xsi:type="dcterms:W3CDTF">2022-09-27T12:43:41Z</dcterms:modified>
</cp:coreProperties>
</file>